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55" windowWidth="15480" windowHeight="9180" activeTab="0"/>
  </bookViews>
  <sheets>
    <sheet name="Arkusz1" sheetId="1" r:id="rId1"/>
  </sheets>
  <definedNames>
    <definedName name="_xlnm.Print_Area" localSheetId="0">'Arkusz1'!$A$1:$N$163</definedName>
  </definedNames>
  <calcPr fullCalcOnLoad="1"/>
</workbook>
</file>

<file path=xl/sharedStrings.xml><?xml version="1.0" encoding="utf-8"?>
<sst xmlns="http://schemas.openxmlformats.org/spreadsheetml/2006/main" count="446" uniqueCount="159">
  <si>
    <t>Lp.</t>
  </si>
  <si>
    <t xml:space="preserve">Forma </t>
  </si>
  <si>
    <t>ogółem</t>
  </si>
  <si>
    <t>przedmiotu</t>
  </si>
  <si>
    <t>1.</t>
  </si>
  <si>
    <t>Podstawowych</t>
  </si>
  <si>
    <t>I</t>
  </si>
  <si>
    <t>II</t>
  </si>
  <si>
    <t>Kierunkowych</t>
  </si>
  <si>
    <t>III</t>
  </si>
  <si>
    <t>IV</t>
  </si>
  <si>
    <t>Specjalnościowych</t>
  </si>
  <si>
    <t xml:space="preserve">Inne wymagania </t>
  </si>
  <si>
    <t>Nazwa modułu/</t>
  </si>
  <si>
    <t>udziałem</t>
  </si>
  <si>
    <t>wykłady</t>
  </si>
  <si>
    <t>samodzielna</t>
  </si>
  <si>
    <t>studenta</t>
  </si>
  <si>
    <t>praktyczne</t>
  </si>
  <si>
    <t>o</t>
  </si>
  <si>
    <t>praca</t>
  </si>
  <si>
    <t>Liczba</t>
  </si>
  <si>
    <t>Grupa treści</t>
  </si>
  <si>
    <t>Semestr</t>
  </si>
  <si>
    <t>nauczyciela</t>
  </si>
  <si>
    <t xml:space="preserve">Status </t>
  </si>
  <si>
    <t>przedmiotu:</t>
  </si>
  <si>
    <t>obligatoryjny</t>
  </si>
  <si>
    <t>lub</t>
  </si>
  <si>
    <t>z bezpośrednim</t>
  </si>
  <si>
    <t>akademckiego</t>
  </si>
  <si>
    <t>zaliczenia</t>
  </si>
  <si>
    <t>Liczba punktów ECTS</t>
  </si>
  <si>
    <t>punktów</t>
  </si>
  <si>
    <t>inne*</t>
  </si>
  <si>
    <t>Liczba godzin dydaktycznych</t>
  </si>
  <si>
    <t>w tym:  zajęcia zorganizowane</t>
  </si>
  <si>
    <t>x</t>
  </si>
  <si>
    <t>ćwiczenia**</t>
  </si>
  <si>
    <t xml:space="preserve">ECTS </t>
  </si>
  <si>
    <t>za zajęcia</t>
  </si>
  <si>
    <t>* inne np. godziny konsultacji (bezpośrednie, e-mailowe, etc.)  - godziny nie są wliczone do pensum</t>
  </si>
  <si>
    <t>** ćwiczenia ……………………..</t>
  </si>
  <si>
    <r>
      <t>f</t>
    </r>
    <r>
      <rPr>
        <sz val="8"/>
        <rFont val="Arial"/>
        <family val="2"/>
      </rPr>
      <t>akultatywny</t>
    </r>
  </si>
  <si>
    <t>Ochrona  własności intelektualnej</t>
  </si>
  <si>
    <t>Liczba pkt ECTS/ godz.dyd.   (ogółem)</t>
  </si>
  <si>
    <r>
      <t>Liczba pkt ECTS/ godz.dyd. (</t>
    </r>
    <r>
      <rPr>
        <sz val="8"/>
        <rFont val="Arial"/>
        <family val="2"/>
      </rPr>
      <t>zajęcia praktyczne)</t>
    </r>
  </si>
  <si>
    <r>
      <t xml:space="preserve">Liczba pkt ECTS/ godz.dyd.  </t>
    </r>
    <r>
      <rPr>
        <sz val="8"/>
        <rFont val="Arial"/>
        <family val="2"/>
      </rPr>
      <t>(przedmy fakultatywne)</t>
    </r>
  </si>
  <si>
    <t>2.</t>
  </si>
  <si>
    <t>3.</t>
  </si>
  <si>
    <t>Antropologia</t>
  </si>
  <si>
    <t>4.</t>
  </si>
  <si>
    <t>Podstawy demografii</t>
  </si>
  <si>
    <t>5.</t>
  </si>
  <si>
    <t>6.</t>
  </si>
  <si>
    <t>7.</t>
  </si>
  <si>
    <t>Nauka tańca towarzyskiego i współczesnego</t>
  </si>
  <si>
    <t>Z</t>
  </si>
  <si>
    <t>E</t>
  </si>
  <si>
    <t>Rok studiów I</t>
  </si>
  <si>
    <t>Rok studiów II</t>
  </si>
  <si>
    <t>Ogółem plan studiów - suma godzin i punktów ECTS</t>
  </si>
  <si>
    <t>X</t>
  </si>
  <si>
    <t xml:space="preserve">      X</t>
  </si>
  <si>
    <t>ECTS  za</t>
  </si>
  <si>
    <t>ćwiczenia</t>
  </si>
  <si>
    <t>zajęcia</t>
  </si>
  <si>
    <t>Liczba pkt ECTS/ godz.dyd.  w planie studiów</t>
  </si>
  <si>
    <t>w tym ogółem  - grupa treści:</t>
  </si>
  <si>
    <t>Inne wymagania</t>
  </si>
  <si>
    <t>Punkty ECTS:</t>
  </si>
  <si>
    <t>Punkty ECTS</t>
  </si>
  <si>
    <t>Godziny</t>
  </si>
  <si>
    <t>Procentowy udział pkt ECTS</t>
  </si>
  <si>
    <t>Sumaryczne wskaźniki ilościowe</t>
  </si>
  <si>
    <t>%</t>
  </si>
  <si>
    <t xml:space="preserve">dla każdego z obszarów kształcenia </t>
  </si>
  <si>
    <t>w tym,  zajęcia:</t>
  </si>
  <si>
    <t>w łącznej liczbie pkt ECTS</t>
  </si>
  <si>
    <t>Ogółem - plan studiów</t>
  </si>
  <si>
    <t>obszar kształcenia</t>
  </si>
  <si>
    <t>wymagające bezpośredniego</t>
  </si>
  <si>
    <t>udziału nauczyciela akademickiego*</t>
  </si>
  <si>
    <t>z zakresu nauk podstawowych</t>
  </si>
  <si>
    <t>o charakterze praktycznym</t>
  </si>
  <si>
    <t>(laboratoryjne, projektowe, warsztatowe)</t>
  </si>
  <si>
    <t>ogólnouczelniane lub realizowane</t>
  </si>
  <si>
    <t>na innym kierunku</t>
  </si>
  <si>
    <t>zajęcia do wyboru - co najmniej 30 % pkt ECTS</t>
  </si>
  <si>
    <t>wymiar praktyk</t>
  </si>
  <si>
    <t xml:space="preserve"> zajęcia z wychowania fizycznego</t>
  </si>
  <si>
    <t>Ogółem % punktów ECTS</t>
  </si>
  <si>
    <t>* dotyczy studiów stacjonarnych wszystkich kierunków, poziomów i profili kształcenia - udział punktów ECTS w programie kształcenia co najmniej 50%, chyba że standard kształcenia stanowi inaczej</t>
  </si>
  <si>
    <t>Liczba pkt ECTS/ godz.dyd.  na I roku studiów</t>
  </si>
  <si>
    <t>Liczba pkt ECTS/ godz.dyd.  na II roku studiów</t>
  </si>
  <si>
    <t>Obszar nauk społecznych</t>
  </si>
  <si>
    <t xml:space="preserve">samodzielna </t>
  </si>
  <si>
    <t xml:space="preserve">praca studenta </t>
  </si>
  <si>
    <t>Środki komunikacji społecznej</t>
  </si>
  <si>
    <t>Psychologia społeczna</t>
  </si>
  <si>
    <t>Metody pracy z grupą</t>
  </si>
  <si>
    <t>f</t>
  </si>
  <si>
    <t xml:space="preserve"> </t>
  </si>
  <si>
    <t>8.</t>
  </si>
  <si>
    <t>Wiedza o muzyce</t>
  </si>
  <si>
    <t>9.</t>
  </si>
  <si>
    <t>Organizacja czasu wolnego</t>
  </si>
  <si>
    <t>Elementy turystyki i rekreacji</t>
  </si>
  <si>
    <t>10.</t>
  </si>
  <si>
    <t>11.</t>
  </si>
  <si>
    <t>12.</t>
  </si>
  <si>
    <t>Dziedzictwo kulturowe Europy</t>
  </si>
  <si>
    <t>Podstawy teorii kultury</t>
  </si>
  <si>
    <t>Historia sztuki</t>
  </si>
  <si>
    <t>Komunikacja społeczna i kulturowa</t>
  </si>
  <si>
    <t>Estetyka, percepcja i kultura języka</t>
  </si>
  <si>
    <t>Krytyka i promocja sztuki współczesnej</t>
  </si>
  <si>
    <t>Wielokulturowość i regionalizm</t>
  </si>
  <si>
    <t>Muzealnictwo i wystawiennictwo</t>
  </si>
  <si>
    <t>Organizacja imprez masowych</t>
  </si>
  <si>
    <t>Reklama i marketing medialny w kulturze</t>
  </si>
  <si>
    <t>Ikonografia</t>
  </si>
  <si>
    <t>Finansowanie w sektorze kultury</t>
  </si>
  <si>
    <t>Obszar nauk humanistycznych</t>
  </si>
  <si>
    <t>Plan studiów na kierunku: Nauki o rodzinie</t>
  </si>
  <si>
    <t>Specjalność: organizacja sfery kultury</t>
  </si>
  <si>
    <r>
      <rPr>
        <b/>
        <sz val="10"/>
        <rFont val="Arial"/>
        <family val="2"/>
      </rPr>
      <t>Profil kształcenia:</t>
    </r>
    <r>
      <rPr>
        <sz val="10"/>
        <rFont val="Arial"/>
        <family val="2"/>
      </rPr>
      <t xml:space="preserve"> ogólnoakademicki</t>
    </r>
  </si>
  <si>
    <r>
      <rPr>
        <b/>
        <sz val="10"/>
        <rFont val="Arial"/>
        <family val="2"/>
      </rPr>
      <t>Forma studiów:</t>
    </r>
    <r>
      <rPr>
        <sz val="10"/>
        <rFont val="Arial"/>
        <family val="2"/>
      </rPr>
      <t xml:space="preserve"> niestacjonarne</t>
    </r>
  </si>
  <si>
    <r>
      <rPr>
        <b/>
        <sz val="10"/>
        <rFont val="Arial"/>
        <family val="2"/>
      </rPr>
      <t>Forma kształcenia/poziom studiów:</t>
    </r>
    <r>
      <rPr>
        <sz val="10"/>
        <rFont val="Arial"/>
        <family val="2"/>
      </rPr>
      <t xml:space="preserve"> studia drugiego stopnia</t>
    </r>
  </si>
  <si>
    <r>
      <rPr>
        <b/>
        <sz val="10"/>
        <rFont val="Arial"/>
        <family val="2"/>
      </rPr>
      <t>Uzyskane kwalifikacje:</t>
    </r>
    <r>
      <rPr>
        <sz val="10"/>
        <rFont val="Arial"/>
        <family val="2"/>
      </rPr>
      <t xml:space="preserve"> tytuł zawodowy magistra</t>
    </r>
  </si>
  <si>
    <r>
      <rPr>
        <b/>
        <sz val="10"/>
        <rFont val="Arial"/>
        <family val="2"/>
      </rPr>
      <t>Obszar kształcenia:</t>
    </r>
    <r>
      <rPr>
        <sz val="10"/>
        <rFont val="Arial"/>
        <family val="2"/>
      </rPr>
      <t xml:space="preserve"> w zakresie nauk humanistycznych i nauk społecznych</t>
    </r>
  </si>
  <si>
    <t>Wiedza o filmie lub Fotografia w przestrzeni transmedialnej</t>
  </si>
  <si>
    <t>Moda, stylizacja, trendy lub Teatr i widowiska kulturowe</t>
  </si>
  <si>
    <t>Ochrona własności intelektualnej</t>
  </si>
  <si>
    <t>Twórcze gry i zabawy edukacyjne</t>
  </si>
  <si>
    <t>Obrzędowość w rodzinie</t>
  </si>
  <si>
    <t>Warsztaty animacji kulturalnej I</t>
  </si>
  <si>
    <t>Warsztaty animacji kulturalnej II</t>
  </si>
  <si>
    <t>Warsztaty animacji kulturalnej III</t>
  </si>
  <si>
    <t>Warsztaty animacji kulturalnej IV</t>
  </si>
  <si>
    <t>13.</t>
  </si>
  <si>
    <t>praca studenta</t>
  </si>
  <si>
    <t>Ergonomia</t>
  </si>
  <si>
    <t>Liczba pkt ECTS/godz.dyd. w semetrze</t>
  </si>
  <si>
    <t>Liczba pkt ECTS/godz.dyd. w semestrze</t>
  </si>
  <si>
    <t>Szkolenie w zakresie bezpieczeństwa i higieny pracy</t>
  </si>
  <si>
    <t>Filozofia społeczna</t>
  </si>
  <si>
    <t>Technologia informacyjna</t>
  </si>
  <si>
    <t>Wychowanie fizyczne</t>
  </si>
  <si>
    <t>Specjalistyczne warsztaty językowe</t>
  </si>
  <si>
    <t>Etykieta</t>
  </si>
  <si>
    <t>V</t>
  </si>
  <si>
    <t>Przedmiot kształcenia ogólnego</t>
  </si>
  <si>
    <t>Seminarium naukowe 1(sem. 4 ECTS=praca mgr 4 ECTS)</t>
  </si>
  <si>
    <t>Seminarium naukowe 2 (sem. 4 ECTS=praca mgr 4 ECTS)</t>
  </si>
  <si>
    <t>Seminarium naukowe 3 (sem. 4 ECTS=praca mgr 4 ECTS)</t>
  </si>
  <si>
    <t>Seminarium naukowe 4 (sem. 4 ECTS=praca mgr 4 ECTS)</t>
  </si>
  <si>
    <t>Załącznik NR2/4b</t>
  </si>
  <si>
    <t>2015/2016</t>
  </si>
</sst>
</file>

<file path=xl/styles.xml><?xml version="1.0" encoding="utf-8"?>
<styleSheet xmlns="http://schemas.openxmlformats.org/spreadsheetml/2006/main">
  <numFmts count="1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#,##0.00\ _z_ł"/>
    <numFmt numFmtId="166" formatCode="0.000"/>
    <numFmt numFmtId="167" formatCode="0.0"/>
    <numFmt numFmtId="168" formatCode="0.0000"/>
    <numFmt numFmtId="169" formatCode="0.0000000"/>
    <numFmt numFmtId="170" formatCode="0.000000"/>
    <numFmt numFmtId="171" formatCode="0.00000"/>
    <numFmt numFmtId="172" formatCode="0.00000000"/>
  </numFmts>
  <fonts count="44">
    <font>
      <sz val="10"/>
      <name val="Arial"/>
      <family val="0"/>
    </font>
    <font>
      <sz val="11"/>
      <color indexed="8"/>
      <name val="Czcionka tekstu podstawowego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b/>
      <i/>
      <sz val="11"/>
      <name val="Calibri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9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medium"/>
      <bottom/>
    </border>
    <border>
      <left style="medium"/>
      <right/>
      <top/>
      <bottom/>
    </border>
    <border>
      <left style="thin"/>
      <right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/>
      <top style="medium"/>
      <bottom/>
    </border>
    <border>
      <left/>
      <right style="thin"/>
      <top style="thin"/>
      <bottom/>
    </border>
    <border>
      <left style="medium"/>
      <right style="thin"/>
      <top/>
      <bottom/>
    </border>
    <border>
      <left/>
      <right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thin"/>
      <right/>
      <top/>
      <bottom style="medium"/>
    </border>
    <border>
      <left style="thin"/>
      <right/>
      <top style="medium"/>
      <bottom/>
    </border>
    <border>
      <left style="thin"/>
      <right style="medium"/>
      <top style="thin"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thin"/>
      <right/>
      <top/>
      <bottom style="thin"/>
    </border>
    <border>
      <left style="medium"/>
      <right/>
      <top style="thin"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/>
      <bottom/>
    </border>
    <border>
      <left/>
      <right/>
      <top style="thin"/>
      <bottom/>
    </border>
    <border>
      <left/>
      <right style="thin"/>
      <top/>
      <bottom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medium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thin"/>
      <bottom/>
    </border>
    <border>
      <left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/>
      <top style="thin"/>
      <bottom style="thin"/>
    </border>
    <border>
      <left style="thin"/>
      <right/>
      <top style="thin"/>
      <bottom/>
    </border>
    <border>
      <left style="thin"/>
      <right/>
      <top style="thin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medium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 style="medium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/>
      <right style="medium"/>
      <top/>
      <bottom style="thin"/>
    </border>
    <border>
      <left style="medium"/>
      <right/>
      <top/>
      <bottom style="thin"/>
    </border>
    <border>
      <left style="medium"/>
      <right/>
      <top style="thin"/>
      <bottom/>
    </border>
    <border>
      <left style="medium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 style="medium"/>
      <right style="thin"/>
      <top/>
      <bottom style="thin"/>
    </border>
    <border>
      <left/>
      <right/>
      <top style="thin"/>
      <bottom style="medium"/>
    </border>
    <border>
      <left style="medium"/>
      <right style="thin"/>
      <top style="medium"/>
      <bottom>
        <color indexed="63"/>
      </bottom>
    </border>
    <border>
      <left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1" applyNumberFormat="0" applyAlignment="0" applyProtection="0"/>
    <xf numFmtId="0" fontId="30" fillId="26" borderId="2" applyNumberFormat="0" applyAlignment="0" applyProtection="0"/>
    <xf numFmtId="0" fontId="31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28" borderId="4" applyNumberFormat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26" borderId="1" applyNumberFormat="0" applyAlignment="0" applyProtection="0"/>
    <xf numFmtId="9" fontId="0" fillId="0" borderId="0" applyFont="0" applyFill="0" applyBorder="0" applyAlignment="0" applyProtection="0"/>
    <xf numFmtId="0" fontId="39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48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/>
    </xf>
    <xf numFmtId="0" fontId="2" fillId="0" borderId="0" xfId="0" applyFont="1" applyBorder="1" applyAlignment="1">
      <alignment horizontal="left"/>
    </xf>
    <xf numFmtId="0" fontId="2" fillId="0" borderId="18" xfId="0" applyFont="1" applyBorder="1" applyAlignment="1">
      <alignment/>
    </xf>
    <xf numFmtId="0" fontId="4" fillId="0" borderId="0" xfId="0" applyFont="1" applyAlignment="1">
      <alignment horizontal="center"/>
    </xf>
    <xf numFmtId="0" fontId="2" fillId="0" borderId="19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3" fillId="0" borderId="21" xfId="0" applyFont="1" applyBorder="1" applyAlignment="1">
      <alignment/>
    </xf>
    <xf numFmtId="0" fontId="3" fillId="0" borderId="17" xfId="0" applyFont="1" applyBorder="1" applyAlignment="1">
      <alignment/>
    </xf>
    <xf numFmtId="0" fontId="6" fillId="0" borderId="16" xfId="0" applyFont="1" applyBorder="1" applyAlignment="1">
      <alignment horizont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/>
    </xf>
    <xf numFmtId="0" fontId="4" fillId="0" borderId="19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/>
    </xf>
    <xf numFmtId="0" fontId="5" fillId="0" borderId="24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25" xfId="0" applyFont="1" applyBorder="1" applyAlignment="1">
      <alignment horizontal="center"/>
    </xf>
    <xf numFmtId="0" fontId="8" fillId="0" borderId="12" xfId="0" applyFont="1" applyBorder="1" applyAlignment="1">
      <alignment/>
    </xf>
    <xf numFmtId="0" fontId="6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28" xfId="0" applyFont="1" applyBorder="1" applyAlignment="1">
      <alignment/>
    </xf>
    <xf numFmtId="0" fontId="6" fillId="0" borderId="0" xfId="0" applyFont="1" applyBorder="1" applyAlignment="1">
      <alignment/>
    </xf>
    <xf numFmtId="0" fontId="9" fillId="0" borderId="29" xfId="0" applyFont="1" applyBorder="1" applyAlignment="1">
      <alignment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24" xfId="0" applyFont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6" fillId="0" borderId="33" xfId="0" applyFont="1" applyBorder="1" applyAlignment="1">
      <alignment horizontal="left" vertical="center"/>
    </xf>
    <xf numFmtId="0" fontId="6" fillId="0" borderId="32" xfId="0" applyFont="1" applyBorder="1" applyAlignment="1">
      <alignment horizontal="left" vertical="center"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 horizontal="left"/>
    </xf>
    <xf numFmtId="0" fontId="6" fillId="0" borderId="0" xfId="0" applyFont="1" applyBorder="1" applyAlignment="1">
      <alignment horizontal="left" vertical="center"/>
    </xf>
    <xf numFmtId="49" fontId="2" fillId="0" borderId="18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/>
    </xf>
    <xf numFmtId="0" fontId="0" fillId="0" borderId="17" xfId="0" applyFont="1" applyBorder="1" applyAlignment="1">
      <alignment horizontal="center"/>
    </xf>
    <xf numFmtId="0" fontId="3" fillId="0" borderId="34" xfId="0" applyFont="1" applyBorder="1" applyAlignment="1">
      <alignment/>
    </xf>
    <xf numFmtId="0" fontId="6" fillId="0" borderId="34" xfId="0" applyFont="1" applyBorder="1" applyAlignment="1">
      <alignment/>
    </xf>
    <xf numFmtId="0" fontId="6" fillId="0" borderId="35" xfId="0" applyFont="1" applyBorder="1" applyAlignment="1">
      <alignment/>
    </xf>
    <xf numFmtId="0" fontId="6" fillId="0" borderId="25" xfId="0" applyFont="1" applyBorder="1" applyAlignment="1">
      <alignment horizontal="center"/>
    </xf>
    <xf numFmtId="0" fontId="3" fillId="0" borderId="36" xfId="0" applyFont="1" applyBorder="1" applyAlignment="1">
      <alignment horizontal="left" vertical="center"/>
    </xf>
    <xf numFmtId="0" fontId="2" fillId="0" borderId="27" xfId="0" applyFont="1" applyFill="1" applyBorder="1" applyAlignment="1">
      <alignment/>
    </xf>
    <xf numFmtId="0" fontId="2" fillId="0" borderId="19" xfId="0" applyFont="1" applyFill="1" applyBorder="1" applyAlignment="1">
      <alignment horizontal="left"/>
    </xf>
    <xf numFmtId="0" fontId="2" fillId="0" borderId="19" xfId="0" applyFont="1" applyFill="1" applyBorder="1" applyAlignment="1">
      <alignment/>
    </xf>
    <xf numFmtId="0" fontId="2" fillId="0" borderId="37" xfId="0" applyFont="1" applyFill="1" applyBorder="1" applyAlignment="1">
      <alignment/>
    </xf>
    <xf numFmtId="0" fontId="2" fillId="0" borderId="37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center"/>
    </xf>
    <xf numFmtId="0" fontId="0" fillId="0" borderId="38" xfId="0" applyFont="1" applyFill="1" applyBorder="1" applyAlignment="1">
      <alignment horizontal="center"/>
    </xf>
    <xf numFmtId="0" fontId="0" fillId="0" borderId="39" xfId="0" applyFont="1" applyFill="1" applyBorder="1" applyAlignment="1">
      <alignment horizontal="center"/>
    </xf>
    <xf numFmtId="0" fontId="2" fillId="0" borderId="40" xfId="0" applyFont="1" applyFill="1" applyBorder="1" applyAlignment="1">
      <alignment horizontal="center"/>
    </xf>
    <xf numFmtId="0" fontId="0" fillId="0" borderId="35" xfId="0" applyFont="1" applyFill="1" applyBorder="1" applyAlignment="1">
      <alignment horizontal="center"/>
    </xf>
    <xf numFmtId="0" fontId="0" fillId="0" borderId="41" xfId="0" applyFont="1" applyFill="1" applyBorder="1" applyAlignment="1">
      <alignment horizontal="center"/>
    </xf>
    <xf numFmtId="0" fontId="0" fillId="0" borderId="42" xfId="0" applyFont="1" applyBorder="1" applyAlignment="1">
      <alignment horizontal="left" vertical="center"/>
    </xf>
    <xf numFmtId="0" fontId="2" fillId="0" borderId="19" xfId="0" applyNumberFormat="1" applyFont="1" applyFill="1" applyBorder="1" applyAlignment="1">
      <alignment/>
    </xf>
    <xf numFmtId="0" fontId="0" fillId="0" borderId="38" xfId="0" applyNumberFormat="1" applyFont="1" applyFill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2" fillId="0" borderId="30" xfId="0" applyFont="1" applyFill="1" applyBorder="1" applyAlignment="1">
      <alignment horizontal="left"/>
    </xf>
    <xf numFmtId="0" fontId="2" fillId="0" borderId="43" xfId="0" applyFont="1" applyFill="1" applyBorder="1" applyAlignment="1">
      <alignment horizontal="left"/>
    </xf>
    <xf numFmtId="0" fontId="2" fillId="0" borderId="40" xfId="0" applyFont="1" applyFill="1" applyBorder="1" applyAlignment="1">
      <alignment/>
    </xf>
    <xf numFmtId="0" fontId="0" fillId="0" borderId="39" xfId="0" applyNumberFormat="1" applyFont="1" applyFill="1" applyBorder="1" applyAlignment="1">
      <alignment horizontal="center"/>
    </xf>
    <xf numFmtId="0" fontId="0" fillId="0" borderId="41" xfId="0" applyNumberFormat="1" applyFont="1" applyFill="1" applyBorder="1" applyAlignment="1">
      <alignment horizontal="center"/>
    </xf>
    <xf numFmtId="0" fontId="0" fillId="0" borderId="44" xfId="0" applyNumberFormat="1" applyFont="1" applyFill="1" applyBorder="1" applyAlignment="1">
      <alignment horizontal="center"/>
    </xf>
    <xf numFmtId="0" fontId="4" fillId="0" borderId="45" xfId="0" applyFont="1" applyFill="1" applyBorder="1" applyAlignment="1">
      <alignment horizontal="center" vertical="center"/>
    </xf>
    <xf numFmtId="0" fontId="2" fillId="0" borderId="46" xfId="0" applyFont="1" applyFill="1" applyBorder="1" applyAlignment="1">
      <alignment/>
    </xf>
    <xf numFmtId="0" fontId="9" fillId="0" borderId="12" xfId="0" applyFont="1" applyFill="1" applyBorder="1" applyAlignment="1">
      <alignment/>
    </xf>
    <xf numFmtId="0" fontId="9" fillId="0" borderId="28" xfId="0" applyFont="1" applyFill="1" applyBorder="1" applyAlignment="1">
      <alignment/>
    </xf>
    <xf numFmtId="0" fontId="9" fillId="0" borderId="47" xfId="0" applyFont="1" applyFill="1" applyBorder="1" applyAlignment="1">
      <alignment/>
    </xf>
    <xf numFmtId="0" fontId="9" fillId="0" borderId="48" xfId="0" applyFont="1" applyFill="1" applyBorder="1" applyAlignment="1">
      <alignment/>
    </xf>
    <xf numFmtId="0" fontId="9" fillId="0" borderId="49" xfId="0" applyFont="1" applyFill="1" applyBorder="1" applyAlignment="1">
      <alignment/>
    </xf>
    <xf numFmtId="0" fontId="0" fillId="0" borderId="35" xfId="0" applyFont="1" applyBorder="1" applyAlignment="1">
      <alignment horizontal="center" vertical="center"/>
    </xf>
    <xf numFmtId="0" fontId="0" fillId="0" borderId="50" xfId="0" applyFont="1" applyBorder="1" applyAlignment="1">
      <alignment horizontal="left" vertical="center"/>
    </xf>
    <xf numFmtId="0" fontId="0" fillId="0" borderId="36" xfId="0" applyFont="1" applyBorder="1" applyAlignment="1">
      <alignment horizontal="left" vertical="center"/>
    </xf>
    <xf numFmtId="0" fontId="0" fillId="0" borderId="36" xfId="0" applyFont="1" applyBorder="1" applyAlignment="1">
      <alignment horizontal="center"/>
    </xf>
    <xf numFmtId="0" fontId="0" fillId="0" borderId="47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29" xfId="0" applyFont="1" applyBorder="1" applyAlignment="1">
      <alignment horizontal="left" vertical="center"/>
    </xf>
    <xf numFmtId="0" fontId="0" fillId="0" borderId="40" xfId="0" applyFont="1" applyBorder="1" applyAlignment="1">
      <alignment horizontal="left" vertical="center"/>
    </xf>
    <xf numFmtId="0" fontId="3" fillId="0" borderId="12" xfId="0" applyFont="1" applyBorder="1" applyAlignment="1">
      <alignment horizontal="left"/>
    </xf>
    <xf numFmtId="0" fontId="3" fillId="0" borderId="26" xfId="0" applyFont="1" applyBorder="1" applyAlignment="1">
      <alignment horizontal="left"/>
    </xf>
    <xf numFmtId="0" fontId="3" fillId="0" borderId="25" xfId="0" applyFont="1" applyBorder="1" applyAlignment="1">
      <alignment horizontal="center"/>
    </xf>
    <xf numFmtId="0" fontId="0" fillId="0" borderId="51" xfId="0" applyNumberFormat="1" applyFont="1" applyBorder="1" applyAlignment="1">
      <alignment horizontal="center"/>
    </xf>
    <xf numFmtId="0" fontId="0" fillId="0" borderId="52" xfId="0" applyNumberFormat="1" applyFont="1" applyBorder="1" applyAlignment="1">
      <alignment horizontal="center"/>
    </xf>
    <xf numFmtId="0" fontId="6" fillId="0" borderId="48" xfId="0" applyFont="1" applyBorder="1" applyAlignment="1">
      <alignment horizontal="center"/>
    </xf>
    <xf numFmtId="0" fontId="6" fillId="0" borderId="3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0" fillId="0" borderId="38" xfId="0" applyFont="1" applyBorder="1" applyAlignment="1">
      <alignment horizontal="center"/>
    </xf>
    <xf numFmtId="0" fontId="0" fillId="0" borderId="0" xfId="0" applyNumberFormat="1" applyFill="1" applyBorder="1" applyAlignment="1">
      <alignment horizontal="center"/>
    </xf>
    <xf numFmtId="0" fontId="2" fillId="0" borderId="19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19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53" xfId="0" applyFont="1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48" xfId="0" applyFont="1" applyBorder="1" applyAlignment="1">
      <alignment horizontal="center"/>
    </xf>
    <xf numFmtId="0" fontId="3" fillId="0" borderId="26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54" xfId="0" applyFont="1" applyBorder="1" applyAlignment="1">
      <alignment/>
    </xf>
    <xf numFmtId="0" fontId="0" fillId="0" borderId="55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56" xfId="0" applyFont="1" applyBorder="1" applyAlignment="1">
      <alignment/>
    </xf>
    <xf numFmtId="0" fontId="0" fillId="0" borderId="57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58" xfId="0" applyFont="1" applyBorder="1" applyAlignment="1">
      <alignment/>
    </xf>
    <xf numFmtId="0" fontId="0" fillId="0" borderId="20" xfId="0" applyFont="1" applyBorder="1" applyAlignment="1">
      <alignment horizontal="left" vertical="center"/>
    </xf>
    <xf numFmtId="0" fontId="0" fillId="0" borderId="19" xfId="0" applyFont="1" applyBorder="1" applyAlignment="1">
      <alignment horizontal="left" vertical="center"/>
    </xf>
    <xf numFmtId="0" fontId="0" fillId="0" borderId="18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59" xfId="0" applyFont="1" applyBorder="1" applyAlignment="1">
      <alignment horizontal="left" vertical="center"/>
    </xf>
    <xf numFmtId="0" fontId="0" fillId="0" borderId="60" xfId="0" applyFont="1" applyBorder="1" applyAlignment="1">
      <alignment horizontal="left" vertical="center"/>
    </xf>
    <xf numFmtId="0" fontId="0" fillId="0" borderId="38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 vertical="center"/>
    </xf>
    <xf numFmtId="0" fontId="0" fillId="0" borderId="61" xfId="0" applyFont="1" applyBorder="1" applyAlignment="1">
      <alignment horizontal="center"/>
    </xf>
    <xf numFmtId="0" fontId="0" fillId="0" borderId="62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0" fontId="0" fillId="0" borderId="64" xfId="0" applyFont="1" applyBorder="1" applyAlignment="1">
      <alignment horizontal="center"/>
    </xf>
    <xf numFmtId="0" fontId="0" fillId="0" borderId="65" xfId="0" applyFont="1" applyBorder="1" applyAlignment="1">
      <alignment horizontal="center"/>
    </xf>
    <xf numFmtId="0" fontId="0" fillId="0" borderId="14" xfId="0" applyFont="1" applyBorder="1" applyAlignment="1">
      <alignment horizontal="left" vertical="center"/>
    </xf>
    <xf numFmtId="0" fontId="0" fillId="0" borderId="66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6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66" xfId="0" applyFont="1" applyBorder="1" applyAlignment="1">
      <alignment horizontal="center"/>
    </xf>
    <xf numFmtId="0" fontId="0" fillId="0" borderId="60" xfId="0" applyFont="1" applyBorder="1" applyAlignment="1">
      <alignment horizontal="center"/>
    </xf>
    <xf numFmtId="0" fontId="0" fillId="0" borderId="45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45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69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70" xfId="0" applyFont="1" applyBorder="1" applyAlignment="1">
      <alignment horizontal="center"/>
    </xf>
    <xf numFmtId="0" fontId="0" fillId="0" borderId="59" xfId="0" applyFont="1" applyBorder="1" applyAlignment="1">
      <alignment horizontal="center" vertical="center"/>
    </xf>
    <xf numFmtId="0" fontId="0" fillId="0" borderId="59" xfId="0" applyFont="1" applyBorder="1" applyAlignment="1">
      <alignment horizontal="center"/>
    </xf>
    <xf numFmtId="0" fontId="0" fillId="0" borderId="66" xfId="0" applyFont="1" applyBorder="1" applyAlignment="1">
      <alignment horizontal="left" vertical="center"/>
    </xf>
    <xf numFmtId="0" fontId="0" fillId="0" borderId="16" xfId="0" applyFont="1" applyBorder="1" applyAlignment="1">
      <alignment horizontal="center"/>
    </xf>
    <xf numFmtId="0" fontId="0" fillId="0" borderId="46" xfId="0" applyFont="1" applyBorder="1" applyAlignment="1">
      <alignment/>
    </xf>
    <xf numFmtId="0" fontId="0" fillId="0" borderId="38" xfId="0" applyFont="1" applyBorder="1" applyAlignment="1">
      <alignment horizontal="left" vertical="center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/>
    </xf>
    <xf numFmtId="0" fontId="0" fillId="0" borderId="47" xfId="0" applyFont="1" applyBorder="1" applyAlignment="1">
      <alignment horizontal="center"/>
    </xf>
    <xf numFmtId="0" fontId="0" fillId="0" borderId="0" xfId="0" applyFont="1" applyBorder="1" applyAlignment="1">
      <alignment horizontal="left" vertical="center"/>
    </xf>
    <xf numFmtId="0" fontId="0" fillId="0" borderId="14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/>
    </xf>
    <xf numFmtId="0" fontId="0" fillId="0" borderId="2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71" xfId="0" applyFont="1" applyBorder="1" applyAlignment="1">
      <alignment horizontal="center"/>
    </xf>
    <xf numFmtId="0" fontId="0" fillId="0" borderId="68" xfId="0" applyFont="1" applyBorder="1" applyAlignment="1">
      <alignment horizontal="center"/>
    </xf>
    <xf numFmtId="0" fontId="0" fillId="0" borderId="72" xfId="0" applyFont="1" applyBorder="1" applyAlignment="1">
      <alignment horizontal="left" vertical="center"/>
    </xf>
    <xf numFmtId="0" fontId="0" fillId="0" borderId="73" xfId="0" applyFont="1" applyBorder="1" applyAlignment="1">
      <alignment horizontal="center" vertical="center"/>
    </xf>
    <xf numFmtId="0" fontId="0" fillId="0" borderId="74" xfId="0" applyFont="1" applyBorder="1" applyAlignment="1">
      <alignment horizontal="center" vertical="center"/>
    </xf>
    <xf numFmtId="0" fontId="0" fillId="0" borderId="75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0" fillId="0" borderId="76" xfId="0" applyFont="1" applyBorder="1" applyAlignment="1">
      <alignment horizontal="center"/>
    </xf>
    <xf numFmtId="0" fontId="0" fillId="0" borderId="44" xfId="0" applyFont="1" applyBorder="1" applyAlignment="1">
      <alignment horizontal="left" vertical="center"/>
    </xf>
    <xf numFmtId="0" fontId="0" fillId="0" borderId="77" xfId="0" applyFont="1" applyBorder="1" applyAlignment="1">
      <alignment horizontal="center"/>
    </xf>
    <xf numFmtId="0" fontId="0" fillId="0" borderId="30" xfId="0" applyFont="1" applyBorder="1" applyAlignment="1">
      <alignment horizontal="left" vertical="center"/>
    </xf>
    <xf numFmtId="0" fontId="0" fillId="0" borderId="78" xfId="0" applyFont="1" applyBorder="1" applyAlignment="1">
      <alignment horizontal="center"/>
    </xf>
    <xf numFmtId="0" fontId="0" fillId="0" borderId="79" xfId="0" applyFont="1" applyBorder="1" applyAlignment="1">
      <alignment horizontal="center"/>
    </xf>
    <xf numFmtId="0" fontId="0" fillId="0" borderId="38" xfId="0" applyFont="1" applyFill="1" applyBorder="1" applyAlignment="1">
      <alignment/>
    </xf>
    <xf numFmtId="0" fontId="0" fillId="0" borderId="80" xfId="0" applyFont="1" applyBorder="1" applyAlignment="1">
      <alignment horizontal="center"/>
    </xf>
    <xf numFmtId="0" fontId="0" fillId="0" borderId="33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/>
    </xf>
    <xf numFmtId="0" fontId="0" fillId="0" borderId="43" xfId="0" applyFont="1" applyBorder="1" applyAlignment="1">
      <alignment horizontal="left" vertical="center"/>
    </xf>
    <xf numFmtId="0" fontId="0" fillId="0" borderId="43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/>
    </xf>
    <xf numFmtId="0" fontId="0" fillId="0" borderId="43" xfId="0" applyFont="1" applyBorder="1" applyAlignment="1">
      <alignment horizontal="center"/>
    </xf>
    <xf numFmtId="0" fontId="0" fillId="0" borderId="41" xfId="0" applyFont="1" applyBorder="1" applyAlignment="1">
      <alignment horizontal="center"/>
    </xf>
    <xf numFmtId="0" fontId="0" fillId="0" borderId="19" xfId="0" applyFont="1" applyFill="1" applyBorder="1" applyAlignment="1">
      <alignment/>
    </xf>
    <xf numFmtId="0" fontId="0" fillId="0" borderId="55" xfId="0" applyFont="1" applyFill="1" applyBorder="1" applyAlignment="1">
      <alignment/>
    </xf>
    <xf numFmtId="0" fontId="0" fillId="0" borderId="45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27" xfId="0" applyFont="1" applyBorder="1" applyAlignment="1">
      <alignment horizontal="left" vertical="center"/>
    </xf>
    <xf numFmtId="0" fontId="0" fillId="0" borderId="51" xfId="0" applyFont="1" applyBorder="1" applyAlignment="1">
      <alignment horizontal="left" vertical="center"/>
    </xf>
    <xf numFmtId="0" fontId="0" fillId="0" borderId="73" xfId="0" applyNumberFormat="1" applyFont="1" applyBorder="1" applyAlignment="1">
      <alignment horizontal="center" vertical="center"/>
    </xf>
    <xf numFmtId="0" fontId="0" fillId="0" borderId="63" xfId="0" applyNumberFormat="1" applyFont="1" applyBorder="1" applyAlignment="1">
      <alignment horizontal="center"/>
    </xf>
    <xf numFmtId="0" fontId="0" fillId="0" borderId="65" xfId="0" applyNumberFormat="1" applyFont="1" applyBorder="1" applyAlignment="1">
      <alignment horizontal="center"/>
    </xf>
    <xf numFmtId="0" fontId="0" fillId="0" borderId="80" xfId="0" applyNumberFormat="1" applyFont="1" applyBorder="1" applyAlignment="1">
      <alignment horizontal="center"/>
    </xf>
    <xf numFmtId="0" fontId="0" fillId="0" borderId="38" xfId="0" applyNumberFormat="1" applyFont="1" applyBorder="1" applyAlignment="1">
      <alignment horizontal="center"/>
    </xf>
    <xf numFmtId="0" fontId="0" fillId="0" borderId="82" xfId="0" applyFont="1" applyBorder="1" applyAlignment="1">
      <alignment horizontal="left" vertical="center"/>
    </xf>
    <xf numFmtId="0" fontId="0" fillId="0" borderId="29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>
      <alignment horizontal="center"/>
    </xf>
    <xf numFmtId="49" fontId="0" fillId="0" borderId="52" xfId="0" applyNumberFormat="1" applyFont="1" applyBorder="1" applyAlignment="1">
      <alignment horizontal="center"/>
    </xf>
    <xf numFmtId="49" fontId="0" fillId="0" borderId="83" xfId="0" applyNumberFormat="1" applyFont="1" applyBorder="1" applyAlignment="1">
      <alignment horizontal="center"/>
    </xf>
    <xf numFmtId="0" fontId="0" fillId="0" borderId="82" xfId="0" applyNumberFormat="1" applyFont="1" applyBorder="1" applyAlignment="1">
      <alignment horizontal="center"/>
    </xf>
    <xf numFmtId="0" fontId="0" fillId="0" borderId="35" xfId="0" applyFont="1" applyBorder="1" applyAlignment="1">
      <alignment horizontal="left" vertical="center"/>
    </xf>
    <xf numFmtId="0" fontId="0" fillId="0" borderId="34" xfId="0" applyNumberFormat="1" applyFont="1" applyBorder="1" applyAlignment="1">
      <alignment horizontal="center"/>
    </xf>
    <xf numFmtId="0" fontId="0" fillId="0" borderId="84" xfId="0" applyNumberFormat="1" applyFont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0" borderId="68" xfId="0" applyNumberFormat="1" applyFont="1" applyBorder="1" applyAlignment="1">
      <alignment horizontal="center"/>
    </xf>
    <xf numFmtId="0" fontId="0" fillId="0" borderId="69" xfId="0" applyNumberFormat="1" applyFont="1" applyBorder="1" applyAlignment="1">
      <alignment horizontal="center"/>
    </xf>
    <xf numFmtId="0" fontId="0" fillId="0" borderId="70" xfId="0" applyNumberFormat="1" applyFont="1" applyBorder="1" applyAlignment="1">
      <alignment horizontal="center"/>
    </xf>
    <xf numFmtId="0" fontId="0" fillId="0" borderId="46" xfId="0" applyNumberFormat="1" applyFont="1" applyBorder="1" applyAlignment="1">
      <alignment horizontal="center"/>
    </xf>
    <xf numFmtId="0" fontId="0" fillId="0" borderId="77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/>
    </xf>
    <xf numFmtId="0" fontId="0" fillId="0" borderId="73" xfId="0" applyFont="1" applyBorder="1" applyAlignment="1">
      <alignment horizontal="left" vertical="center"/>
    </xf>
    <xf numFmtId="0" fontId="0" fillId="0" borderId="37" xfId="0" applyFont="1" applyBorder="1" applyAlignment="1">
      <alignment horizontal="left" vertical="center"/>
    </xf>
    <xf numFmtId="0" fontId="0" fillId="0" borderId="59" xfId="0" applyNumberFormat="1" applyFont="1" applyBorder="1" applyAlignment="1">
      <alignment horizontal="center"/>
    </xf>
    <xf numFmtId="49" fontId="0" fillId="0" borderId="55" xfId="0" applyNumberFormat="1" applyFont="1" applyBorder="1" applyAlignment="1">
      <alignment horizontal="center"/>
    </xf>
    <xf numFmtId="0" fontId="0" fillId="0" borderId="23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/>
    </xf>
    <xf numFmtId="0" fontId="0" fillId="0" borderId="44" xfId="0" applyNumberFormat="1" applyFont="1" applyBorder="1" applyAlignment="1">
      <alignment/>
    </xf>
    <xf numFmtId="0" fontId="0" fillId="0" borderId="38" xfId="0" applyNumberFormat="1" applyFont="1" applyBorder="1" applyAlignment="1">
      <alignment horizontal="center" vertical="center"/>
    </xf>
    <xf numFmtId="0" fontId="0" fillId="0" borderId="65" xfId="0" applyNumberFormat="1" applyFont="1" applyFill="1" applyBorder="1" applyAlignment="1">
      <alignment horizontal="center"/>
    </xf>
    <xf numFmtId="0" fontId="0" fillId="0" borderId="36" xfId="0" applyNumberFormat="1" applyFont="1" applyBorder="1" applyAlignment="1">
      <alignment horizontal="center" vertical="center"/>
    </xf>
    <xf numFmtId="0" fontId="0" fillId="0" borderId="47" xfId="42" applyNumberFormat="1" applyFont="1" applyBorder="1" applyAlignment="1">
      <alignment horizontal="center"/>
    </xf>
    <xf numFmtId="0" fontId="0" fillId="0" borderId="20" xfId="0" applyNumberFormat="1" applyFont="1" applyBorder="1" applyAlignment="1">
      <alignment horizontal="center" vertical="center"/>
    </xf>
    <xf numFmtId="0" fontId="0" fillId="0" borderId="69" xfId="0" applyNumberFormat="1" applyFont="1" applyBorder="1" applyAlignment="1">
      <alignment horizontal="center" vertical="center"/>
    </xf>
    <xf numFmtId="0" fontId="0" fillId="0" borderId="68" xfId="0" applyNumberFormat="1" applyFont="1" applyBorder="1" applyAlignment="1">
      <alignment horizontal="center" vertical="center"/>
    </xf>
    <xf numFmtId="0" fontId="0" fillId="0" borderId="61" xfId="0" applyNumberFormat="1" applyFont="1" applyBorder="1" applyAlignment="1">
      <alignment horizontal="center"/>
    </xf>
    <xf numFmtId="0" fontId="0" fillId="0" borderId="62" xfId="0" applyNumberFormat="1" applyFont="1" applyBorder="1" applyAlignment="1">
      <alignment horizontal="center"/>
    </xf>
    <xf numFmtId="0" fontId="0" fillId="0" borderId="28" xfId="0" applyNumberFormat="1" applyFont="1" applyBorder="1" applyAlignment="1">
      <alignment horizontal="center"/>
    </xf>
    <xf numFmtId="0" fontId="0" fillId="0" borderId="74" xfId="0" applyFont="1" applyBorder="1" applyAlignment="1">
      <alignment horizontal="left" vertical="center"/>
    </xf>
    <xf numFmtId="0" fontId="0" fillId="0" borderId="74" xfId="0" applyNumberFormat="1" applyFont="1" applyBorder="1" applyAlignment="1">
      <alignment horizontal="center" vertical="center"/>
    </xf>
    <xf numFmtId="0" fontId="0" fillId="0" borderId="71" xfId="0" applyNumberFormat="1" applyFont="1" applyBorder="1" applyAlignment="1">
      <alignment horizontal="center" vertical="center"/>
    </xf>
    <xf numFmtId="0" fontId="0" fillId="0" borderId="41" xfId="0" applyNumberFormat="1" applyFont="1" applyBorder="1" applyAlignment="1">
      <alignment horizontal="center" vertical="center"/>
    </xf>
    <xf numFmtId="0" fontId="0" fillId="0" borderId="81" xfId="0" applyNumberFormat="1" applyFont="1" applyBorder="1" applyAlignment="1">
      <alignment horizontal="center" vertical="center"/>
    </xf>
    <xf numFmtId="0" fontId="0" fillId="0" borderId="16" xfId="0" applyNumberFormat="1" applyFont="1" applyBorder="1" applyAlignment="1">
      <alignment horizontal="center" vertical="center"/>
    </xf>
    <xf numFmtId="1" fontId="0" fillId="0" borderId="41" xfId="0" applyNumberFormat="1" applyFont="1" applyBorder="1" applyAlignment="1">
      <alignment horizontal="center"/>
    </xf>
    <xf numFmtId="1" fontId="0" fillId="0" borderId="8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/>
    </xf>
    <xf numFmtId="49" fontId="0" fillId="0" borderId="53" xfId="0" applyNumberFormat="1" applyFont="1" applyBorder="1" applyAlignment="1">
      <alignment/>
    </xf>
    <xf numFmtId="0" fontId="0" fillId="0" borderId="80" xfId="0" applyNumberFormat="1" applyFont="1" applyFill="1" applyBorder="1" applyAlignment="1">
      <alignment horizontal="center"/>
    </xf>
    <xf numFmtId="0" fontId="0" fillId="0" borderId="30" xfId="0" applyNumberFormat="1" applyFont="1" applyFill="1" applyBorder="1" applyAlignment="1">
      <alignment horizontal="center"/>
    </xf>
    <xf numFmtId="0" fontId="0" fillId="0" borderId="79" xfId="0" applyNumberFormat="1" applyFont="1" applyFill="1" applyBorder="1" applyAlignment="1">
      <alignment horizontal="center"/>
    </xf>
    <xf numFmtId="0" fontId="0" fillId="0" borderId="43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/>
    </xf>
    <xf numFmtId="49" fontId="0" fillId="0" borderId="55" xfId="0" applyNumberFormat="1" applyFont="1" applyFill="1" applyBorder="1" applyAlignment="1">
      <alignment/>
    </xf>
    <xf numFmtId="0" fontId="0" fillId="0" borderId="45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69" xfId="0" applyNumberFormat="1" applyFont="1" applyFill="1" applyBorder="1" applyAlignment="1">
      <alignment horizontal="center"/>
    </xf>
    <xf numFmtId="0" fontId="0" fillId="0" borderId="75" xfId="0" applyFont="1" applyBorder="1" applyAlignment="1">
      <alignment horizontal="center"/>
    </xf>
    <xf numFmtId="0" fontId="0" fillId="0" borderId="20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70" xfId="0" applyFont="1" applyFill="1" applyBorder="1" applyAlignment="1">
      <alignment horizontal="center" vertical="center"/>
    </xf>
    <xf numFmtId="0" fontId="0" fillId="0" borderId="69" xfId="0" applyFont="1" applyFill="1" applyBorder="1" applyAlignment="1">
      <alignment horizontal="center" vertical="center"/>
    </xf>
    <xf numFmtId="0" fontId="0" fillId="0" borderId="77" xfId="0" applyFont="1" applyFill="1" applyBorder="1" applyAlignment="1">
      <alignment horizontal="center" vertical="center"/>
    </xf>
    <xf numFmtId="1" fontId="0" fillId="0" borderId="19" xfId="0" applyNumberFormat="1" applyFont="1" applyBorder="1" applyAlignment="1">
      <alignment/>
    </xf>
    <xf numFmtId="49" fontId="0" fillId="0" borderId="19" xfId="0" applyNumberFormat="1" applyFont="1" applyBorder="1" applyAlignment="1">
      <alignment/>
    </xf>
    <xf numFmtId="0" fontId="0" fillId="0" borderId="18" xfId="0" applyFont="1" applyBorder="1" applyAlignment="1">
      <alignment horizontal="center"/>
    </xf>
    <xf numFmtId="0" fontId="0" fillId="0" borderId="37" xfId="0" applyFont="1" applyBorder="1" applyAlignment="1">
      <alignment/>
    </xf>
    <xf numFmtId="0" fontId="0" fillId="0" borderId="38" xfId="0" applyFont="1" applyBorder="1" applyAlignment="1">
      <alignment/>
    </xf>
    <xf numFmtId="0" fontId="0" fillId="0" borderId="39" xfId="0" applyFont="1" applyBorder="1" applyAlignment="1">
      <alignment horizontal="center"/>
    </xf>
    <xf numFmtId="0" fontId="0" fillId="0" borderId="29" xfId="0" applyFont="1" applyBorder="1" applyAlignment="1">
      <alignment/>
    </xf>
    <xf numFmtId="0" fontId="0" fillId="0" borderId="36" xfId="0" applyFont="1" applyBorder="1" applyAlignment="1">
      <alignment/>
    </xf>
    <xf numFmtId="0" fontId="0" fillId="0" borderId="8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0" fillId="0" borderId="40" xfId="0" applyFont="1" applyBorder="1" applyAlignment="1">
      <alignment/>
    </xf>
    <xf numFmtId="0" fontId="0" fillId="0" borderId="85" xfId="0" applyFont="1" applyBorder="1" applyAlignment="1">
      <alignment horizontal="center"/>
    </xf>
    <xf numFmtId="1" fontId="0" fillId="0" borderId="86" xfId="0" applyNumberFormat="1" applyFont="1" applyBorder="1" applyAlignment="1">
      <alignment horizontal="center"/>
    </xf>
    <xf numFmtId="1" fontId="0" fillId="0" borderId="87" xfId="0" applyNumberFormat="1" applyFont="1" applyBorder="1" applyAlignment="1">
      <alignment horizontal="center"/>
    </xf>
    <xf numFmtId="0" fontId="0" fillId="0" borderId="86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8" xfId="0" applyFont="1" applyBorder="1" applyAlignment="1">
      <alignment horizontal="center"/>
    </xf>
    <xf numFmtId="0" fontId="0" fillId="0" borderId="53" xfId="0" applyFont="1" applyBorder="1" applyAlignment="1">
      <alignment horizontal="center"/>
    </xf>
    <xf numFmtId="1" fontId="0" fillId="0" borderId="75" xfId="0" applyNumberFormat="1" applyFont="1" applyBorder="1" applyAlignment="1">
      <alignment horizontal="center"/>
    </xf>
    <xf numFmtId="1" fontId="0" fillId="0" borderId="67" xfId="0" applyNumberFormat="1" applyFont="1" applyBorder="1" applyAlignment="1">
      <alignment horizontal="center"/>
    </xf>
    <xf numFmtId="1" fontId="0" fillId="0" borderId="51" xfId="0" applyNumberFormat="1" applyFont="1" applyBorder="1" applyAlignment="1">
      <alignment horizontal="center"/>
    </xf>
    <xf numFmtId="0" fontId="0" fillId="0" borderId="83" xfId="0" applyFont="1" applyBorder="1" applyAlignment="1">
      <alignment horizontal="center"/>
    </xf>
    <xf numFmtId="1" fontId="0" fillId="0" borderId="40" xfId="0" applyNumberFormat="1" applyFont="1" applyBorder="1" applyAlignment="1">
      <alignment horizontal="center"/>
    </xf>
    <xf numFmtId="1" fontId="0" fillId="0" borderId="79" xfId="0" applyNumberFormat="1" applyFont="1" applyBorder="1" applyAlignment="1">
      <alignment horizontal="center"/>
    </xf>
    <xf numFmtId="49" fontId="0" fillId="0" borderId="87" xfId="0" applyNumberFormat="1" applyFont="1" applyBorder="1" applyAlignment="1">
      <alignment horizontal="center"/>
    </xf>
    <xf numFmtId="49" fontId="0" fillId="0" borderId="88" xfId="0" applyNumberFormat="1" applyFont="1" applyBorder="1" applyAlignment="1">
      <alignment horizontal="center"/>
    </xf>
    <xf numFmtId="49" fontId="0" fillId="0" borderId="53" xfId="0" applyNumberFormat="1" applyFont="1" applyBorder="1" applyAlignment="1">
      <alignment horizontal="center"/>
    </xf>
    <xf numFmtId="0" fontId="0" fillId="0" borderId="56" xfId="0" applyFont="1" applyBorder="1" applyAlignment="1">
      <alignment horizontal="center"/>
    </xf>
    <xf numFmtId="0" fontId="0" fillId="0" borderId="57" xfId="0" applyFont="1" applyBorder="1" applyAlignment="1">
      <alignment horizontal="center"/>
    </xf>
    <xf numFmtId="0" fontId="0" fillId="0" borderId="22" xfId="0" applyFont="1" applyBorder="1" applyAlignment="1">
      <alignment horizontal="center"/>
    </xf>
    <xf numFmtId="49" fontId="0" fillId="0" borderId="57" xfId="0" applyNumberFormat="1" applyFont="1" applyBorder="1" applyAlignment="1">
      <alignment horizontal="center"/>
    </xf>
    <xf numFmtId="49" fontId="0" fillId="0" borderId="81" xfId="0" applyNumberFormat="1" applyFont="1" applyBorder="1" applyAlignment="1">
      <alignment horizontal="center"/>
    </xf>
    <xf numFmtId="49" fontId="0" fillId="0" borderId="22" xfId="0" applyNumberFormat="1" applyFont="1" applyBorder="1" applyAlignment="1">
      <alignment horizontal="center"/>
    </xf>
    <xf numFmtId="0" fontId="0" fillId="0" borderId="59" xfId="0" applyFont="1" applyBorder="1" applyAlignment="1">
      <alignment/>
    </xf>
    <xf numFmtId="0" fontId="0" fillId="0" borderId="84" xfId="0" applyFont="1" applyBorder="1" applyAlignment="1">
      <alignment horizontal="center"/>
    </xf>
    <xf numFmtId="0" fontId="0" fillId="0" borderId="72" xfId="0" applyFont="1" applyBorder="1" applyAlignment="1">
      <alignment horizontal="center"/>
    </xf>
    <xf numFmtId="0" fontId="0" fillId="0" borderId="35" xfId="0" applyFont="1" applyFill="1" applyBorder="1" applyAlignment="1">
      <alignment/>
    </xf>
    <xf numFmtId="2" fontId="0" fillId="0" borderId="0" xfId="0" applyNumberFormat="1" applyFont="1" applyAlignment="1">
      <alignment/>
    </xf>
    <xf numFmtId="0" fontId="0" fillId="0" borderId="89" xfId="0" applyFont="1" applyBorder="1" applyAlignment="1">
      <alignment/>
    </xf>
    <xf numFmtId="0" fontId="0" fillId="0" borderId="19" xfId="0" applyFont="1" applyBorder="1" applyAlignment="1">
      <alignment horizontal="center"/>
    </xf>
    <xf numFmtId="0" fontId="0" fillId="0" borderId="46" xfId="0" applyFont="1" applyFill="1" applyBorder="1" applyAlignment="1">
      <alignment horizontal="center"/>
    </xf>
    <xf numFmtId="0" fontId="0" fillId="0" borderId="77" xfId="0" applyFont="1" applyFill="1" applyBorder="1" applyAlignment="1">
      <alignment horizontal="center"/>
    </xf>
    <xf numFmtId="0" fontId="0" fillId="0" borderId="76" xfId="0" applyFon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left"/>
    </xf>
    <xf numFmtId="0" fontId="0" fillId="0" borderId="34" xfId="0" applyFont="1" applyFill="1" applyBorder="1" applyAlignment="1">
      <alignment horizontal="left"/>
    </xf>
    <xf numFmtId="0" fontId="0" fillId="0" borderId="26" xfId="0" applyFont="1" applyFill="1" applyBorder="1" applyAlignment="1">
      <alignment horizontal="center"/>
    </xf>
    <xf numFmtId="0" fontId="0" fillId="0" borderId="73" xfId="0" applyFont="1" applyBorder="1" applyAlignment="1">
      <alignment/>
    </xf>
    <xf numFmtId="0" fontId="0" fillId="0" borderId="60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0" fillId="0" borderId="50" xfId="0" applyFont="1" applyFill="1" applyBorder="1" applyAlignment="1">
      <alignment horizontal="center"/>
    </xf>
    <xf numFmtId="0" fontId="0" fillId="0" borderId="47" xfId="0" applyFont="1" applyFill="1" applyBorder="1" applyAlignment="1">
      <alignment horizontal="center"/>
    </xf>
    <xf numFmtId="2" fontId="0" fillId="0" borderId="76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74" xfId="0" applyFont="1" applyBorder="1" applyAlignment="1">
      <alignment/>
    </xf>
    <xf numFmtId="0" fontId="0" fillId="0" borderId="33" xfId="0" applyFont="1" applyFill="1" applyBorder="1" applyAlignment="1">
      <alignment horizontal="center"/>
    </xf>
    <xf numFmtId="1" fontId="0" fillId="0" borderId="47" xfId="0" applyNumberFormat="1" applyFont="1" applyFill="1" applyBorder="1" applyAlignment="1">
      <alignment horizontal="center" vertical="center"/>
    </xf>
    <xf numFmtId="167" fontId="0" fillId="0" borderId="76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/>
    </xf>
    <xf numFmtId="0" fontId="0" fillId="0" borderId="47" xfId="0" applyFont="1" applyFill="1" applyBorder="1" applyAlignment="1">
      <alignment horizontal="center" vertical="center"/>
    </xf>
    <xf numFmtId="0" fontId="0" fillId="0" borderId="76" xfId="0" applyFont="1" applyFill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0" fillId="0" borderId="60" xfId="0" applyFont="1" applyBorder="1" applyAlignment="1">
      <alignment horizontal="left"/>
    </xf>
    <xf numFmtId="0" fontId="0" fillId="0" borderId="27" xfId="0" applyFont="1" applyFill="1" applyBorder="1" applyAlignment="1">
      <alignment/>
    </xf>
    <xf numFmtId="0" fontId="0" fillId="0" borderId="85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5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0" fillId="0" borderId="58" xfId="0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35" xfId="0" applyNumberFormat="1" applyFont="1" applyBorder="1" applyAlignment="1">
      <alignment horizontal="center"/>
    </xf>
    <xf numFmtId="49" fontId="0" fillId="0" borderId="66" xfId="0" applyNumberFormat="1" applyFont="1" applyBorder="1" applyAlignment="1">
      <alignment horizontal="center"/>
    </xf>
    <xf numFmtId="0" fontId="0" fillId="0" borderId="64" xfId="0" applyNumberFormat="1" applyFont="1" applyFill="1" applyBorder="1" applyAlignment="1">
      <alignment horizontal="center"/>
    </xf>
    <xf numFmtId="0" fontId="0" fillId="0" borderId="44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/>
    </xf>
    <xf numFmtId="0" fontId="0" fillId="0" borderId="71" xfId="0" applyNumberFormat="1" applyFont="1" applyBorder="1" applyAlignment="1">
      <alignment horizontal="center"/>
    </xf>
    <xf numFmtId="0" fontId="0" fillId="0" borderId="41" xfId="0" applyNumberFormat="1" applyFont="1" applyBorder="1" applyAlignment="1">
      <alignment horizontal="center"/>
    </xf>
    <xf numFmtId="0" fontId="0" fillId="0" borderId="81" xfId="0" applyNumberFormat="1" applyFont="1" applyBorder="1" applyAlignment="1">
      <alignment horizontal="center"/>
    </xf>
    <xf numFmtId="0" fontId="0" fillId="0" borderId="43" xfId="0" applyNumberFormat="1" applyFont="1" applyBorder="1" applyAlignment="1">
      <alignment horizontal="center"/>
    </xf>
    <xf numFmtId="0" fontId="0" fillId="0" borderId="89" xfId="0" applyNumberFormat="1" applyFont="1" applyFill="1" applyBorder="1" applyAlignment="1">
      <alignment horizontal="center"/>
    </xf>
    <xf numFmtId="0" fontId="0" fillId="0" borderId="25" xfId="0" applyNumberFormat="1" applyFont="1" applyFill="1" applyBorder="1" applyAlignment="1">
      <alignment horizontal="center"/>
    </xf>
    <xf numFmtId="0" fontId="0" fillId="0" borderId="76" xfId="0" applyNumberFormat="1" applyFont="1" applyFill="1" applyBorder="1" applyAlignment="1">
      <alignment horizontal="center"/>
    </xf>
    <xf numFmtId="0" fontId="0" fillId="0" borderId="26" xfId="0" applyNumberFormat="1" applyFont="1" applyFill="1" applyBorder="1" applyAlignment="1">
      <alignment horizontal="center"/>
    </xf>
    <xf numFmtId="1" fontId="0" fillId="0" borderId="50" xfId="0" applyNumberFormat="1" applyFont="1" applyFill="1" applyBorder="1" applyAlignment="1">
      <alignment horizontal="center" vertical="center"/>
    </xf>
    <xf numFmtId="2" fontId="0" fillId="0" borderId="76" xfId="0" applyNumberFormat="1" applyFont="1" applyFill="1" applyBorder="1" applyAlignment="1">
      <alignment horizontal="center" vertical="center"/>
    </xf>
    <xf numFmtId="0" fontId="0" fillId="0" borderId="72" xfId="0" applyNumberFormat="1" applyFont="1" applyBorder="1" applyAlignment="1">
      <alignment horizontal="center"/>
    </xf>
    <xf numFmtId="0" fontId="0" fillId="0" borderId="83" xfId="0" applyNumberFormat="1" applyFont="1" applyBorder="1" applyAlignment="1">
      <alignment horizontal="center"/>
    </xf>
    <xf numFmtId="0" fontId="0" fillId="0" borderId="11" xfId="0" applyNumberFormat="1" applyFont="1" applyBorder="1" applyAlignment="1">
      <alignment horizontal="center" vertical="center"/>
    </xf>
    <xf numFmtId="0" fontId="0" fillId="0" borderId="12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78" xfId="0" applyNumberFormat="1" applyFont="1" applyBorder="1" applyAlignment="1">
      <alignment horizontal="center"/>
    </xf>
    <xf numFmtId="0" fontId="0" fillId="0" borderId="66" xfId="0" applyNumberFormat="1" applyFont="1" applyBorder="1" applyAlignment="1">
      <alignment horizontal="center" vertical="center"/>
    </xf>
    <xf numFmtId="0" fontId="0" fillId="0" borderId="70" xfId="0" applyFont="1" applyFill="1" applyBorder="1" applyAlignment="1">
      <alignment horizontal="center"/>
    </xf>
    <xf numFmtId="0" fontId="0" fillId="0" borderId="69" xfId="0" applyFont="1" applyFill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1" fontId="0" fillId="0" borderId="39" xfId="0" applyNumberFormat="1" applyFont="1" applyFill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71" xfId="0" applyFont="1" applyBorder="1" applyAlignment="1">
      <alignment horizontal="center" vertical="center"/>
    </xf>
    <xf numFmtId="0" fontId="0" fillId="0" borderId="81" xfId="0" applyFont="1" applyBorder="1" applyAlignment="1">
      <alignment horizontal="center" vertical="center"/>
    </xf>
    <xf numFmtId="0" fontId="0" fillId="0" borderId="80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68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left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71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/>
    </xf>
    <xf numFmtId="0" fontId="0" fillId="0" borderId="76" xfId="0" applyNumberFormat="1" applyFont="1" applyBorder="1" applyAlignment="1">
      <alignment horizontal="center"/>
    </xf>
    <xf numFmtId="0" fontId="0" fillId="0" borderId="45" xfId="0" applyNumberFormat="1" applyFont="1" applyBorder="1" applyAlignment="1">
      <alignment horizontal="center" vertical="center"/>
    </xf>
    <xf numFmtId="0" fontId="0" fillId="0" borderId="59" xfId="0" applyNumberFormat="1" applyFont="1" applyBorder="1" applyAlignment="1">
      <alignment horizontal="center" vertical="center"/>
    </xf>
    <xf numFmtId="0" fontId="0" fillId="0" borderId="79" xfId="0" applyNumberFormat="1" applyFont="1" applyBorder="1" applyAlignment="1">
      <alignment horizontal="center" vertical="center"/>
    </xf>
    <xf numFmtId="0" fontId="0" fillId="0" borderId="33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42" xfId="0" applyNumberFormat="1" applyFont="1" applyBorder="1" applyAlignment="1">
      <alignment horizontal="center" vertical="center"/>
    </xf>
    <xf numFmtId="0" fontId="0" fillId="0" borderId="84" xfId="0" applyNumberFormat="1" applyFont="1" applyFill="1" applyBorder="1" applyAlignment="1">
      <alignment horizontal="center" vertical="center"/>
    </xf>
    <xf numFmtId="0" fontId="0" fillId="0" borderId="82" xfId="0" applyNumberFormat="1" applyFont="1" applyFill="1" applyBorder="1" applyAlignment="1">
      <alignment horizontal="center" vertical="center"/>
    </xf>
    <xf numFmtId="0" fontId="0" fillId="0" borderId="17" xfId="0" applyNumberFormat="1" applyFont="1" applyFill="1" applyBorder="1" applyAlignment="1">
      <alignment horizontal="center" vertical="center"/>
    </xf>
    <xf numFmtId="0" fontId="0" fillId="0" borderId="70" xfId="0" applyNumberFormat="1" applyFont="1" applyFill="1" applyBorder="1" applyAlignment="1">
      <alignment horizontal="center" vertical="center"/>
    </xf>
    <xf numFmtId="0" fontId="0" fillId="0" borderId="61" xfId="0" applyNumberFormat="1" applyFont="1" applyFill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left" vertical="center"/>
    </xf>
    <xf numFmtId="0" fontId="0" fillId="0" borderId="63" xfId="0" applyNumberFormat="1" applyFont="1" applyFill="1" applyBorder="1" applyAlignment="1">
      <alignment horizontal="center" vertical="center"/>
    </xf>
    <xf numFmtId="0" fontId="0" fillId="0" borderId="51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center"/>
    </xf>
    <xf numFmtId="0" fontId="2" fillId="0" borderId="43" xfId="0" applyFont="1" applyFill="1" applyBorder="1" applyAlignment="1">
      <alignment horizontal="center"/>
    </xf>
    <xf numFmtId="0" fontId="0" fillId="0" borderId="67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/>
    </xf>
    <xf numFmtId="0" fontId="0" fillId="0" borderId="52" xfId="0" applyFont="1" applyBorder="1" applyAlignment="1">
      <alignment horizontal="center" vertical="center"/>
    </xf>
    <xf numFmtId="0" fontId="0" fillId="0" borderId="52" xfId="0" applyFont="1" applyBorder="1" applyAlignment="1">
      <alignment horizontal="left" vertical="center"/>
    </xf>
    <xf numFmtId="0" fontId="0" fillId="0" borderId="52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/>
    </xf>
    <xf numFmtId="0" fontId="0" fillId="0" borderId="52" xfId="0" applyFont="1" applyBorder="1" applyAlignment="1">
      <alignment/>
    </xf>
    <xf numFmtId="0" fontId="2" fillId="0" borderId="27" xfId="0" applyFont="1" applyBorder="1" applyAlignment="1">
      <alignment horizontal="left" vertical="center"/>
    </xf>
    <xf numFmtId="0" fontId="0" fillId="0" borderId="67" xfId="0" applyFont="1" applyBorder="1" applyAlignment="1">
      <alignment horizontal="center" vertical="center"/>
    </xf>
    <xf numFmtId="0" fontId="0" fillId="0" borderId="35" xfId="0" applyFont="1" applyBorder="1" applyAlignment="1">
      <alignment/>
    </xf>
    <xf numFmtId="0" fontId="0" fillId="0" borderId="63" xfId="0" applyFont="1" applyFill="1" applyBorder="1" applyAlignment="1">
      <alignment horizontal="center" vertical="center"/>
    </xf>
    <xf numFmtId="0" fontId="0" fillId="0" borderId="82" xfId="0" applyFont="1" applyFill="1" applyBorder="1" applyAlignment="1">
      <alignment horizontal="center" vertical="center"/>
    </xf>
    <xf numFmtId="0" fontId="3" fillId="0" borderId="50" xfId="0" applyFont="1" applyBorder="1" applyAlignment="1">
      <alignment horizontal="left" vertical="center"/>
    </xf>
    <xf numFmtId="0" fontId="3" fillId="0" borderId="7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20" xfId="0" applyFont="1" applyFill="1" applyBorder="1" applyAlignment="1">
      <alignment horizontal="center"/>
    </xf>
    <xf numFmtId="0" fontId="2" fillId="0" borderId="44" xfId="0" applyFont="1" applyFill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0" xfId="0" applyFont="1" applyFill="1" applyBorder="1" applyAlignment="1">
      <alignment horizontal="left" vertical="center"/>
    </xf>
    <xf numFmtId="0" fontId="2" fillId="0" borderId="44" xfId="0" applyFont="1" applyFill="1" applyBorder="1" applyAlignment="1">
      <alignment horizontal="left" vertical="center"/>
    </xf>
    <xf numFmtId="0" fontId="0" fillId="0" borderId="37" xfId="0" applyFont="1" applyBorder="1" applyAlignment="1">
      <alignment horizontal="center" wrapText="1"/>
    </xf>
    <xf numFmtId="0" fontId="0" fillId="0" borderId="31" xfId="0" applyFont="1" applyBorder="1" applyAlignment="1">
      <alignment horizontal="center" wrapText="1"/>
    </xf>
    <xf numFmtId="0" fontId="0" fillId="0" borderId="30" xfId="0" applyFont="1" applyBorder="1" applyAlignment="1">
      <alignment horizontal="center" wrapText="1"/>
    </xf>
    <xf numFmtId="0" fontId="0" fillId="0" borderId="30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3" fillId="0" borderId="6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40" xfId="0" applyFont="1" applyBorder="1" applyAlignment="1">
      <alignment horizontal="center"/>
    </xf>
    <xf numFmtId="0" fontId="0" fillId="0" borderId="85" xfId="0" applyFont="1" applyBorder="1" applyAlignment="1">
      <alignment horizontal="center"/>
    </xf>
    <xf numFmtId="0" fontId="2" fillId="0" borderId="65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0" fillId="0" borderId="28" xfId="0" applyFont="1" applyBorder="1" applyAlignment="1">
      <alignment horizontal="left"/>
    </xf>
    <xf numFmtId="0" fontId="0" fillId="0" borderId="60" xfId="0" applyFont="1" applyBorder="1" applyAlignment="1">
      <alignment horizontal="left"/>
    </xf>
    <xf numFmtId="0" fontId="2" fillId="0" borderId="29" xfId="0" applyFont="1" applyBorder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1" fontId="0" fillId="0" borderId="75" xfId="0" applyNumberFormat="1" applyFont="1" applyFill="1" applyBorder="1" applyAlignment="1">
      <alignment horizontal="center" vertical="center"/>
    </xf>
    <xf numFmtId="1" fontId="0" fillId="0" borderId="84" xfId="0" applyNumberFormat="1" applyFont="1" applyFill="1" applyBorder="1" applyAlignment="1">
      <alignment horizontal="center" vertical="center"/>
    </xf>
    <xf numFmtId="2" fontId="0" fillId="0" borderId="25" xfId="0" applyNumberFormat="1" applyFont="1" applyFill="1" applyBorder="1" applyAlignment="1">
      <alignment horizontal="center" vertical="center"/>
    </xf>
    <xf numFmtId="2" fontId="0" fillId="0" borderId="7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3" fillId="0" borderId="28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50" xfId="0" applyFont="1" applyBorder="1" applyAlignment="1">
      <alignment horizontal="center"/>
    </xf>
    <xf numFmtId="0" fontId="0" fillId="0" borderId="75" xfId="0" applyFont="1" applyFill="1" applyBorder="1" applyAlignment="1">
      <alignment horizontal="center" vertical="center"/>
    </xf>
    <xf numFmtId="0" fontId="0" fillId="0" borderId="84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0" fontId="0" fillId="0" borderId="62" xfId="0" applyFont="1" applyFill="1" applyBorder="1" applyAlignment="1">
      <alignment horizontal="center" vertical="center"/>
    </xf>
    <xf numFmtId="0" fontId="0" fillId="0" borderId="88" xfId="0" applyFont="1" applyFill="1" applyBorder="1" applyAlignment="1">
      <alignment horizontal="center" vertical="center"/>
    </xf>
    <xf numFmtId="2" fontId="0" fillId="0" borderId="89" xfId="0" applyNumberFormat="1" applyFont="1" applyFill="1" applyBorder="1" applyAlignment="1">
      <alignment horizontal="center" vertical="center"/>
    </xf>
    <xf numFmtId="0" fontId="0" fillId="0" borderId="86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3"/>
  <sheetViews>
    <sheetView tabSelected="1" view="pageLayout" zoomScaleNormal="110" workbookViewId="0" topLeftCell="A1">
      <selection activeCell="E6" sqref="E6"/>
    </sheetView>
  </sheetViews>
  <sheetFormatPr defaultColWidth="9.140625" defaultRowHeight="12.75"/>
  <cols>
    <col min="1" max="1" width="3.140625" style="119" customWidth="1"/>
    <col min="2" max="2" width="39.7109375" style="119" customWidth="1"/>
    <col min="3" max="3" width="6.8515625" style="119" customWidth="1"/>
    <col min="4" max="4" width="7.57421875" style="119" customWidth="1"/>
    <col min="5" max="5" width="12.7109375" style="119" customWidth="1"/>
    <col min="6" max="6" width="9.8515625" style="119" customWidth="1"/>
    <col min="7" max="7" width="8.421875" style="119" customWidth="1"/>
    <col min="8" max="8" width="8.57421875" style="119" customWidth="1"/>
    <col min="9" max="9" width="10.00390625" style="119" customWidth="1"/>
    <col min="10" max="10" width="8.140625" style="119" customWidth="1"/>
    <col min="11" max="11" width="8.7109375" style="119" customWidth="1"/>
    <col min="12" max="12" width="13.28125" style="119" customWidth="1"/>
    <col min="13" max="13" width="8.28125" style="119" customWidth="1"/>
    <col min="14" max="14" width="11.8515625" style="119" customWidth="1"/>
  </cols>
  <sheetData>
    <row r="1" spans="1:14" ht="15.75">
      <c r="A1" s="470" t="s">
        <v>124</v>
      </c>
      <c r="B1" s="471"/>
      <c r="C1" s="471"/>
      <c r="D1" s="471"/>
      <c r="E1" s="471"/>
      <c r="F1" s="471"/>
      <c r="G1" s="471"/>
      <c r="H1" s="471"/>
      <c r="I1" s="471"/>
      <c r="J1" s="471"/>
      <c r="K1" s="471"/>
      <c r="L1" s="471"/>
      <c r="M1" s="471"/>
      <c r="N1" s="471"/>
    </row>
    <row r="2" spans="1:14" ht="15.75">
      <c r="A2" s="470" t="s">
        <v>125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</row>
    <row r="3" spans="1:14" ht="15.75">
      <c r="A3" s="19"/>
      <c r="B3" s="118" t="s">
        <v>158</v>
      </c>
      <c r="C3" s="19"/>
      <c r="D3" s="19"/>
      <c r="E3" s="19"/>
      <c r="F3" s="19"/>
      <c r="G3" s="19"/>
      <c r="H3" s="19"/>
      <c r="I3" s="19"/>
      <c r="J3" s="19"/>
      <c r="K3" s="19"/>
      <c r="L3" s="473" t="s">
        <v>157</v>
      </c>
      <c r="M3" s="474"/>
      <c r="N3" s="474"/>
    </row>
    <row r="4" spans="3:5" ht="12.75">
      <c r="C4" s="118"/>
      <c r="D4" s="118"/>
      <c r="E4" s="118"/>
    </row>
    <row r="5" spans="1:14" ht="12.75">
      <c r="A5" s="118"/>
      <c r="B5" s="120" t="s">
        <v>126</v>
      </c>
      <c r="C5" s="120"/>
      <c r="D5" s="118"/>
      <c r="E5" s="118"/>
      <c r="F5" s="118"/>
      <c r="G5" s="118"/>
      <c r="H5" s="118"/>
      <c r="I5" s="118"/>
      <c r="J5" s="118"/>
      <c r="K5" s="118"/>
      <c r="L5" s="118"/>
      <c r="M5" s="118"/>
      <c r="N5" s="118"/>
    </row>
    <row r="6" ht="12.75">
      <c r="B6" s="119" t="s">
        <v>127</v>
      </c>
    </row>
    <row r="7" ht="12.75">
      <c r="B7" s="119" t="s">
        <v>128</v>
      </c>
    </row>
    <row r="8" ht="12.75">
      <c r="B8" s="119" t="s">
        <v>129</v>
      </c>
    </row>
    <row r="9" ht="12.75">
      <c r="B9" s="119" t="s">
        <v>130</v>
      </c>
    </row>
    <row r="12" spans="2:7" ht="13.5" thickBot="1">
      <c r="B12" s="1" t="s">
        <v>59</v>
      </c>
      <c r="G12" s="121"/>
    </row>
    <row r="13" spans="1:14" ht="12.75">
      <c r="A13" s="122" t="s">
        <v>0</v>
      </c>
      <c r="B13" s="10"/>
      <c r="C13" s="123"/>
      <c r="D13" s="442" t="s">
        <v>32</v>
      </c>
      <c r="E13" s="443"/>
      <c r="F13" s="443"/>
      <c r="G13" s="48" t="s">
        <v>21</v>
      </c>
      <c r="H13" s="51" t="s">
        <v>1</v>
      </c>
      <c r="I13" s="12" t="s">
        <v>25</v>
      </c>
      <c r="J13" s="442" t="s">
        <v>35</v>
      </c>
      <c r="K13" s="443"/>
      <c r="L13" s="443"/>
      <c r="M13" s="451"/>
      <c r="N13" s="113" t="s">
        <v>96</v>
      </c>
    </row>
    <row r="14" spans="1:14" ht="12.75">
      <c r="A14" s="126"/>
      <c r="B14" s="11" t="s">
        <v>13</v>
      </c>
      <c r="C14" s="58" t="s">
        <v>23</v>
      </c>
      <c r="D14" s="127" t="s">
        <v>2</v>
      </c>
      <c r="E14" s="24" t="s">
        <v>29</v>
      </c>
      <c r="F14" s="14" t="s">
        <v>16</v>
      </c>
      <c r="G14" s="49" t="s">
        <v>33</v>
      </c>
      <c r="H14" s="52" t="s">
        <v>31</v>
      </c>
      <c r="I14" s="13" t="s">
        <v>26</v>
      </c>
      <c r="J14" s="64" t="s">
        <v>2</v>
      </c>
      <c r="K14" s="472" t="s">
        <v>36</v>
      </c>
      <c r="L14" s="453"/>
      <c r="M14" s="128" t="s">
        <v>34</v>
      </c>
      <c r="N14" s="52" t="s">
        <v>97</v>
      </c>
    </row>
    <row r="15" spans="1:14" ht="12.75">
      <c r="A15" s="3"/>
      <c r="B15" s="11" t="s">
        <v>3</v>
      </c>
      <c r="C15" s="129"/>
      <c r="D15" s="126"/>
      <c r="E15" s="24" t="s">
        <v>14</v>
      </c>
      <c r="F15" s="7" t="s">
        <v>20</v>
      </c>
      <c r="G15" s="50" t="s">
        <v>39</v>
      </c>
      <c r="H15" s="52"/>
      <c r="I15" s="130" t="s">
        <v>27</v>
      </c>
      <c r="J15" s="25"/>
      <c r="K15" s="15" t="s">
        <v>15</v>
      </c>
      <c r="L15" s="131" t="s">
        <v>38</v>
      </c>
      <c r="M15" s="132"/>
      <c r="N15" s="53"/>
    </row>
    <row r="16" spans="1:14" ht="12.75">
      <c r="A16" s="133"/>
      <c r="B16" s="54"/>
      <c r="C16" s="134"/>
      <c r="D16" s="126"/>
      <c r="E16" s="24" t="s">
        <v>24</v>
      </c>
      <c r="F16" s="7" t="s">
        <v>17</v>
      </c>
      <c r="G16" s="50" t="s">
        <v>40</v>
      </c>
      <c r="H16" s="133"/>
      <c r="I16" s="13" t="s">
        <v>28</v>
      </c>
      <c r="J16" s="16"/>
      <c r="K16" s="135"/>
      <c r="L16" s="106"/>
      <c r="M16" s="107"/>
      <c r="N16" s="52"/>
    </row>
    <row r="17" spans="1:14" ht="12.75">
      <c r="A17" s="133"/>
      <c r="B17" s="136"/>
      <c r="C17" s="137"/>
      <c r="D17" s="126"/>
      <c r="E17" s="24" t="s">
        <v>30</v>
      </c>
      <c r="F17" s="7"/>
      <c r="G17" s="50" t="s">
        <v>18</v>
      </c>
      <c r="H17" s="52"/>
      <c r="I17" s="126" t="s">
        <v>43</v>
      </c>
      <c r="J17" s="138"/>
      <c r="K17" s="135"/>
      <c r="L17" s="139"/>
      <c r="M17" s="140"/>
      <c r="N17" s="133"/>
    </row>
    <row r="18" spans="1:14" ht="12.75">
      <c r="A18" s="133"/>
      <c r="B18" s="136"/>
      <c r="C18" s="137"/>
      <c r="D18" s="126"/>
      <c r="E18" s="24"/>
      <c r="F18" s="7"/>
      <c r="G18" s="50"/>
      <c r="H18" s="52"/>
      <c r="I18" s="126"/>
      <c r="J18" s="138"/>
      <c r="K18" s="135"/>
      <c r="L18" s="139"/>
      <c r="M18" s="140"/>
      <c r="N18" s="133"/>
    </row>
    <row r="19" spans="1:14" ht="13.5" thickBot="1">
      <c r="A19" s="141"/>
      <c r="B19" s="142"/>
      <c r="C19" s="121"/>
      <c r="D19" s="143"/>
      <c r="E19" s="27"/>
      <c r="F19" s="28"/>
      <c r="G19" s="28"/>
      <c r="H19" s="141"/>
      <c r="I19" s="143"/>
      <c r="J19" s="144"/>
      <c r="K19" s="145"/>
      <c r="L19" s="146"/>
      <c r="M19" s="147"/>
      <c r="N19" s="141"/>
    </row>
    <row r="20" spans="1:14" ht="13.5" thickBot="1">
      <c r="A20" s="148"/>
      <c r="B20" s="20" t="s">
        <v>22</v>
      </c>
      <c r="C20" s="149"/>
      <c r="D20" s="149"/>
      <c r="E20" s="121"/>
      <c r="F20" s="121"/>
      <c r="G20" s="121"/>
      <c r="H20" s="121"/>
      <c r="I20" s="121"/>
      <c r="J20" s="121"/>
      <c r="K20" s="121"/>
      <c r="L20" s="150"/>
      <c r="M20" s="150"/>
      <c r="N20" s="142"/>
    </row>
    <row r="21" spans="1:14" ht="12.75">
      <c r="A21" s="1" t="s">
        <v>6</v>
      </c>
      <c r="C21" s="427"/>
      <c r="D21" s="429"/>
      <c r="E21" s="430"/>
      <c r="F21" s="428"/>
      <c r="G21" s="428"/>
      <c r="H21" s="428"/>
      <c r="I21" s="428"/>
      <c r="J21" s="428"/>
      <c r="K21" s="428"/>
      <c r="L21" s="428"/>
      <c r="M21" s="428"/>
      <c r="N21" s="123"/>
    </row>
    <row r="22" spans="1:14" ht="12.75">
      <c r="A22" s="425">
        <v>1</v>
      </c>
      <c r="B22" s="431" t="s">
        <v>152</v>
      </c>
      <c r="C22" s="185">
        <v>2</v>
      </c>
      <c r="D22" s="185">
        <v>2</v>
      </c>
      <c r="E22" s="185">
        <v>1</v>
      </c>
      <c r="F22" s="185">
        <v>1</v>
      </c>
      <c r="G22" s="185">
        <v>0</v>
      </c>
      <c r="H22" s="185" t="s">
        <v>57</v>
      </c>
      <c r="I22" s="185" t="s">
        <v>101</v>
      </c>
      <c r="J22" s="185">
        <v>52</v>
      </c>
      <c r="K22" s="185">
        <v>30</v>
      </c>
      <c r="L22" s="185">
        <v>0</v>
      </c>
      <c r="M22" s="185">
        <v>22</v>
      </c>
      <c r="N22" s="185">
        <v>26</v>
      </c>
    </row>
    <row r="23" spans="1:14" ht="12.75">
      <c r="A23" s="425">
        <v>2</v>
      </c>
      <c r="B23" s="425" t="s">
        <v>147</v>
      </c>
      <c r="C23" s="424">
        <v>1</v>
      </c>
      <c r="D23" s="426">
        <v>2</v>
      </c>
      <c r="E23" s="185">
        <v>1.25</v>
      </c>
      <c r="F23" s="185">
        <f>D23-E23</f>
        <v>0.75</v>
      </c>
      <c r="G23" s="185">
        <v>0</v>
      </c>
      <c r="H23" s="185" t="s">
        <v>57</v>
      </c>
      <c r="I23" s="185" t="s">
        <v>19</v>
      </c>
      <c r="J23" s="185">
        <f>SUM(K23:M23)</f>
        <v>32.5</v>
      </c>
      <c r="K23" s="185">
        <v>0</v>
      </c>
      <c r="L23" s="185">
        <v>30</v>
      </c>
      <c r="M23" s="185">
        <f>(E23*26)-K23-L23</f>
        <v>2.5</v>
      </c>
      <c r="N23" s="185">
        <f>F23*26</f>
        <v>19.5</v>
      </c>
    </row>
    <row r="24" spans="1:14" ht="12.75">
      <c r="A24" s="425">
        <v>3</v>
      </c>
      <c r="B24" s="425" t="s">
        <v>148</v>
      </c>
      <c r="C24" s="424">
        <v>2</v>
      </c>
      <c r="D24" s="426">
        <v>1</v>
      </c>
      <c r="E24" s="185">
        <v>1</v>
      </c>
      <c r="F24" s="185">
        <f>D24-E24</f>
        <v>0</v>
      </c>
      <c r="G24" s="185">
        <v>0</v>
      </c>
      <c r="H24" s="185" t="s">
        <v>57</v>
      </c>
      <c r="I24" s="185" t="s">
        <v>101</v>
      </c>
      <c r="J24" s="185">
        <f>SUM(K24:M24)</f>
        <v>30</v>
      </c>
      <c r="K24" s="185">
        <v>0</v>
      </c>
      <c r="L24" s="185">
        <v>30</v>
      </c>
      <c r="M24" s="185">
        <f>(E24*30)-K24-L24</f>
        <v>0</v>
      </c>
      <c r="N24" s="185">
        <f>F24*26</f>
        <v>0</v>
      </c>
    </row>
    <row r="25" spans="1:14" ht="13.5" thickBot="1">
      <c r="A25" s="425">
        <v>4</v>
      </c>
      <c r="B25" s="425" t="s">
        <v>149</v>
      </c>
      <c r="C25" s="433">
        <v>2</v>
      </c>
      <c r="D25" s="422">
        <v>2</v>
      </c>
      <c r="E25" s="165">
        <v>1.5</v>
      </c>
      <c r="F25" s="165">
        <f>D25-E25</f>
        <v>0.5</v>
      </c>
      <c r="G25" s="165">
        <v>0</v>
      </c>
      <c r="H25" s="165" t="s">
        <v>58</v>
      </c>
      <c r="I25" s="165" t="s">
        <v>19</v>
      </c>
      <c r="J25" s="165">
        <f>SUM(K25:M25)</f>
        <v>39</v>
      </c>
      <c r="K25" s="165">
        <v>0</v>
      </c>
      <c r="L25" s="165">
        <v>30</v>
      </c>
      <c r="M25" s="165">
        <f>(E25*26)-K25-L25</f>
        <v>9</v>
      </c>
      <c r="N25" s="165">
        <f>F25*26</f>
        <v>13</v>
      </c>
    </row>
    <row r="26" spans="1:14" ht="13.5" thickBot="1">
      <c r="A26" s="425"/>
      <c r="B26" s="170" t="s">
        <v>45</v>
      </c>
      <c r="C26" s="154"/>
      <c r="D26" s="435">
        <f>SUM(D22:D25)</f>
        <v>7</v>
      </c>
      <c r="E26" s="435">
        <f aca="true" t="shared" si="0" ref="E26:N26">SUM(E22:E25)</f>
        <v>4.75</v>
      </c>
      <c r="F26" s="435">
        <f t="shared" si="0"/>
        <v>2.25</v>
      </c>
      <c r="G26" s="435">
        <f t="shared" si="0"/>
        <v>0</v>
      </c>
      <c r="H26" s="435" t="s">
        <v>37</v>
      </c>
      <c r="I26" s="435" t="s">
        <v>37</v>
      </c>
      <c r="J26" s="435">
        <f t="shared" si="0"/>
        <v>153.5</v>
      </c>
      <c r="K26" s="435">
        <f t="shared" si="0"/>
        <v>30</v>
      </c>
      <c r="L26" s="435">
        <f t="shared" si="0"/>
        <v>90</v>
      </c>
      <c r="M26" s="435">
        <f t="shared" si="0"/>
        <v>33.5</v>
      </c>
      <c r="N26" s="435">
        <f t="shared" si="0"/>
        <v>58.5</v>
      </c>
    </row>
    <row r="27" spans="1:14" ht="12.75">
      <c r="A27" s="425"/>
      <c r="B27" s="153" t="s">
        <v>46</v>
      </c>
      <c r="C27" s="183"/>
      <c r="D27" s="436">
        <v>0</v>
      </c>
      <c r="E27" s="185">
        <v>0</v>
      </c>
      <c r="F27" s="185">
        <v>0</v>
      </c>
      <c r="G27" s="185">
        <v>0</v>
      </c>
      <c r="H27" s="185" t="s">
        <v>37</v>
      </c>
      <c r="I27" s="185" t="s">
        <v>37</v>
      </c>
      <c r="J27" s="185">
        <v>0</v>
      </c>
      <c r="K27" s="185">
        <v>0</v>
      </c>
      <c r="L27" s="185">
        <v>0</v>
      </c>
      <c r="M27" s="185">
        <v>0</v>
      </c>
      <c r="N27" s="204">
        <v>0</v>
      </c>
    </row>
    <row r="28" spans="1:14" ht="13.5" thickBot="1">
      <c r="A28" s="431"/>
      <c r="B28" s="55" t="s">
        <v>47</v>
      </c>
      <c r="C28" s="434"/>
      <c r="D28" s="193">
        <f>SUM(D22,D24)</f>
        <v>3</v>
      </c>
      <c r="E28" s="193">
        <f aca="true" t="shared" si="1" ref="E28:N28">SUM(E22,E24)</f>
        <v>2</v>
      </c>
      <c r="F28" s="193">
        <f t="shared" si="1"/>
        <v>1</v>
      </c>
      <c r="G28" s="193">
        <f t="shared" si="1"/>
        <v>0</v>
      </c>
      <c r="H28" s="193" t="s">
        <v>37</v>
      </c>
      <c r="I28" s="193" t="s">
        <v>37</v>
      </c>
      <c r="J28" s="193">
        <f t="shared" si="1"/>
        <v>82</v>
      </c>
      <c r="K28" s="193">
        <f t="shared" si="1"/>
        <v>30</v>
      </c>
      <c r="L28" s="193">
        <f t="shared" si="1"/>
        <v>30</v>
      </c>
      <c r="M28" s="193">
        <f t="shared" si="1"/>
        <v>22</v>
      </c>
      <c r="N28" s="193">
        <f t="shared" si="1"/>
        <v>26</v>
      </c>
    </row>
    <row r="29" spans="1:14" ht="13.5" thickBot="1">
      <c r="A29" s="432" t="s">
        <v>7</v>
      </c>
      <c r="B29" s="22" t="s">
        <v>5</v>
      </c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42"/>
    </row>
    <row r="30" spans="1:14" ht="13.5" thickBot="1">
      <c r="A30" s="152" t="s">
        <v>4</v>
      </c>
      <c r="B30" s="153" t="s">
        <v>146</v>
      </c>
      <c r="C30" s="177">
        <v>1</v>
      </c>
      <c r="D30" s="395">
        <v>2</v>
      </c>
      <c r="E30" s="156">
        <v>0.5</v>
      </c>
      <c r="F30" s="157">
        <f>D30-E30</f>
        <v>1.5</v>
      </c>
      <c r="G30" s="158">
        <v>0</v>
      </c>
      <c r="H30" s="178" t="s">
        <v>57</v>
      </c>
      <c r="I30" s="178" t="s">
        <v>19</v>
      </c>
      <c r="J30" s="327">
        <f>SUM(K30:M30)</f>
        <v>13</v>
      </c>
      <c r="K30" s="157">
        <v>10</v>
      </c>
      <c r="L30" s="158">
        <v>0</v>
      </c>
      <c r="M30" s="158">
        <f>(E30*26)-K30-L30</f>
        <v>3</v>
      </c>
      <c r="N30" s="178">
        <f>F30*26</f>
        <v>39</v>
      </c>
    </row>
    <row r="31" spans="1:14" ht="13.5" thickBot="1">
      <c r="A31" s="179" t="s">
        <v>48</v>
      </c>
      <c r="B31" s="265" t="s">
        <v>50</v>
      </c>
      <c r="C31" s="163">
        <v>1</v>
      </c>
      <c r="D31" s="396">
        <v>2</v>
      </c>
      <c r="E31" s="165">
        <v>0.5</v>
      </c>
      <c r="F31" s="165">
        <f>D31-E31</f>
        <v>1.5</v>
      </c>
      <c r="G31" s="166">
        <v>0</v>
      </c>
      <c r="H31" s="167" t="s">
        <v>57</v>
      </c>
      <c r="I31" s="167" t="s">
        <v>19</v>
      </c>
      <c r="J31" s="307">
        <f>SUM(K31:M31)</f>
        <v>13</v>
      </c>
      <c r="K31" s="165">
        <v>10</v>
      </c>
      <c r="L31" s="165">
        <v>0</v>
      </c>
      <c r="M31" s="158">
        <f>(E31*26)-K31-L31</f>
        <v>3</v>
      </c>
      <c r="N31" s="178">
        <f>F31*26</f>
        <v>39</v>
      </c>
    </row>
    <row r="32" spans="1:14" ht="13.5" thickBot="1">
      <c r="A32" s="169"/>
      <c r="B32" s="170" t="s">
        <v>45</v>
      </c>
      <c r="C32" s="171"/>
      <c r="D32" s="397">
        <f>SUM(D30:D31)</f>
        <v>4</v>
      </c>
      <c r="E32" s="397">
        <f>SUM(E30:E31)</f>
        <v>1</v>
      </c>
      <c r="F32" s="397">
        <f>SUM(F30:F31)</f>
        <v>3</v>
      </c>
      <c r="G32" s="397">
        <f>SUM(G30:G31)</f>
        <v>0</v>
      </c>
      <c r="H32" s="175" t="s">
        <v>37</v>
      </c>
      <c r="I32" s="175" t="s">
        <v>37</v>
      </c>
      <c r="J32" s="176">
        <f>SUM(J30:J31)</f>
        <v>26</v>
      </c>
      <c r="K32" s="173">
        <f>SUM(K30:K31)</f>
        <v>20</v>
      </c>
      <c r="L32" s="173">
        <f>SUM(L30:L31)</f>
        <v>0</v>
      </c>
      <c r="M32" s="194">
        <f>SUM(M30:M31)</f>
        <v>6</v>
      </c>
      <c r="N32" s="175">
        <f>SUM(N30:N31)</f>
        <v>78</v>
      </c>
    </row>
    <row r="33" spans="1:14" ht="12.75">
      <c r="A33" s="152"/>
      <c r="B33" s="153" t="s">
        <v>46</v>
      </c>
      <c r="C33" s="177"/>
      <c r="D33" s="395">
        <v>0</v>
      </c>
      <c r="E33" s="157">
        <v>0</v>
      </c>
      <c r="F33" s="157">
        <v>0</v>
      </c>
      <c r="G33" s="158">
        <v>0</v>
      </c>
      <c r="H33" s="178" t="s">
        <v>37</v>
      </c>
      <c r="I33" s="178" t="s">
        <v>37</v>
      </c>
      <c r="J33" s="327">
        <v>0</v>
      </c>
      <c r="K33" s="157">
        <v>0</v>
      </c>
      <c r="L33" s="157">
        <v>0</v>
      </c>
      <c r="M33" s="168">
        <v>0</v>
      </c>
      <c r="N33" s="178">
        <v>0</v>
      </c>
    </row>
    <row r="34" spans="1:14" ht="13.5" thickBot="1">
      <c r="A34" s="179"/>
      <c r="B34" s="55" t="s">
        <v>47</v>
      </c>
      <c r="C34" s="163"/>
      <c r="D34" s="396">
        <v>0</v>
      </c>
      <c r="E34" s="165">
        <v>0</v>
      </c>
      <c r="F34" s="165">
        <v>0</v>
      </c>
      <c r="G34" s="166">
        <v>0</v>
      </c>
      <c r="H34" s="167" t="s">
        <v>37</v>
      </c>
      <c r="I34" s="167" t="s">
        <v>37</v>
      </c>
      <c r="J34" s="180">
        <v>0</v>
      </c>
      <c r="K34" s="165">
        <v>0</v>
      </c>
      <c r="L34" s="166">
        <v>0</v>
      </c>
      <c r="M34" s="166">
        <v>0</v>
      </c>
      <c r="N34" s="167">
        <v>0</v>
      </c>
    </row>
    <row r="35" spans="1:14" ht="13.5" thickBot="1">
      <c r="A35" s="22" t="s">
        <v>9</v>
      </c>
      <c r="B35" s="23" t="s">
        <v>8</v>
      </c>
      <c r="C35" s="23"/>
      <c r="D35" s="398"/>
      <c r="E35" s="150"/>
      <c r="F35" s="150"/>
      <c r="G35" s="150"/>
      <c r="H35" s="150"/>
      <c r="I35" s="150"/>
      <c r="J35" s="150"/>
      <c r="K35" s="150"/>
      <c r="L35" s="150"/>
      <c r="M35" s="181"/>
      <c r="N35" s="151"/>
    </row>
    <row r="36" spans="1:14" ht="12.75">
      <c r="A36" s="182" t="s">
        <v>4</v>
      </c>
      <c r="B36" s="153" t="s">
        <v>52</v>
      </c>
      <c r="C36" s="177">
        <v>1</v>
      </c>
      <c r="D36" s="395">
        <v>2</v>
      </c>
      <c r="E36" s="157">
        <v>1</v>
      </c>
      <c r="F36" s="157">
        <f>D36-E36</f>
        <v>1</v>
      </c>
      <c r="G36" s="158">
        <v>0</v>
      </c>
      <c r="H36" s="178" t="s">
        <v>57</v>
      </c>
      <c r="I36" s="178" t="s">
        <v>19</v>
      </c>
      <c r="J36" s="156">
        <f>SUM(K36:M36)</f>
        <v>26</v>
      </c>
      <c r="K36" s="157">
        <v>10</v>
      </c>
      <c r="L36" s="158">
        <v>0</v>
      </c>
      <c r="M36" s="158">
        <f>(E36*26)-K36-L36</f>
        <v>16</v>
      </c>
      <c r="N36" s="178">
        <f>F36*26</f>
        <v>26</v>
      </c>
    </row>
    <row r="37" spans="1:14" ht="12.75">
      <c r="A37" s="100" t="s">
        <v>48</v>
      </c>
      <c r="B37" s="99" t="s">
        <v>100</v>
      </c>
      <c r="C37" s="183">
        <v>2</v>
      </c>
      <c r="D37" s="399">
        <v>2</v>
      </c>
      <c r="E37" s="185">
        <v>1</v>
      </c>
      <c r="F37" s="157">
        <f>D37-E37</f>
        <v>1</v>
      </c>
      <c r="G37" s="186">
        <v>2</v>
      </c>
      <c r="H37" s="101" t="s">
        <v>57</v>
      </c>
      <c r="I37" s="101" t="s">
        <v>19</v>
      </c>
      <c r="J37" s="156">
        <f>SUM(K37:M37)</f>
        <v>26</v>
      </c>
      <c r="K37" s="185">
        <v>0</v>
      </c>
      <c r="L37" s="186">
        <v>10</v>
      </c>
      <c r="M37" s="158">
        <f>(E37*26)-K37-L37</f>
        <v>16</v>
      </c>
      <c r="N37" s="178">
        <f>F37*26</f>
        <v>26</v>
      </c>
    </row>
    <row r="38" spans="1:14" ht="12.75">
      <c r="A38" s="100" t="s">
        <v>49</v>
      </c>
      <c r="B38" s="437" t="s">
        <v>153</v>
      </c>
      <c r="C38" s="183">
        <v>1</v>
      </c>
      <c r="D38" s="399">
        <v>8</v>
      </c>
      <c r="E38" s="301">
        <v>1</v>
      </c>
      <c r="F38" s="156">
        <f>D38-E38</f>
        <v>7</v>
      </c>
      <c r="G38" s="186">
        <v>0</v>
      </c>
      <c r="H38" s="101" t="s">
        <v>57</v>
      </c>
      <c r="I38" s="101" t="s">
        <v>101</v>
      </c>
      <c r="J38" s="156">
        <f>SUM(K38:M38)</f>
        <v>26</v>
      </c>
      <c r="K38" s="185">
        <v>0</v>
      </c>
      <c r="L38" s="185">
        <v>10</v>
      </c>
      <c r="M38" s="168">
        <f>(E38*26)-K38-L38</f>
        <v>16</v>
      </c>
      <c r="N38" s="101">
        <f>F38*26</f>
        <v>182</v>
      </c>
    </row>
    <row r="39" spans="1:14" ht="13.5" thickBot="1">
      <c r="A39" s="162" t="s">
        <v>51</v>
      </c>
      <c r="B39" s="439" t="s">
        <v>154</v>
      </c>
      <c r="C39" s="188">
        <v>2</v>
      </c>
      <c r="D39" s="388">
        <v>8</v>
      </c>
      <c r="E39" s="189">
        <v>1</v>
      </c>
      <c r="F39" s="301">
        <f>D39-E39</f>
        <v>7</v>
      </c>
      <c r="G39" s="129">
        <v>0</v>
      </c>
      <c r="H39" s="192" t="s">
        <v>57</v>
      </c>
      <c r="I39" s="192" t="s">
        <v>101</v>
      </c>
      <c r="J39" s="156">
        <f>SUM(K39:M39)</f>
        <v>26</v>
      </c>
      <c r="K39" s="190">
        <v>0</v>
      </c>
      <c r="L39" s="165">
        <v>10</v>
      </c>
      <c r="M39" s="168">
        <f>(E39*26)-K39-L39</f>
        <v>16</v>
      </c>
      <c r="N39" s="178">
        <f>F39*26</f>
        <v>182</v>
      </c>
    </row>
    <row r="40" spans="1:14" ht="13.5" thickBot="1">
      <c r="A40" s="169"/>
      <c r="B40" s="170" t="s">
        <v>45</v>
      </c>
      <c r="C40" s="171"/>
      <c r="D40" s="289">
        <f>SUM(D36:D39)</f>
        <v>20</v>
      </c>
      <c r="E40" s="172">
        <f>SUM(E36:E39)</f>
        <v>4</v>
      </c>
      <c r="F40" s="172">
        <f>SUM(F36:F39)</f>
        <v>16</v>
      </c>
      <c r="G40" s="172">
        <f>SUM(G36:G39)</f>
        <v>2</v>
      </c>
      <c r="H40" s="175" t="s">
        <v>37</v>
      </c>
      <c r="I40" s="175" t="s">
        <v>37</v>
      </c>
      <c r="J40" s="176">
        <f>SUM(J36:J39)</f>
        <v>104</v>
      </c>
      <c r="K40" s="173">
        <f>SUM(K36:K39)</f>
        <v>10</v>
      </c>
      <c r="L40" s="173">
        <f>SUM(L36:L39)</f>
        <v>30</v>
      </c>
      <c r="M40" s="206">
        <f>SUM(M36:M39)</f>
        <v>64</v>
      </c>
      <c r="N40" s="391">
        <f>SUM(N36:N39)</f>
        <v>416</v>
      </c>
    </row>
    <row r="41" spans="1:14" ht="12.75">
      <c r="A41" s="152"/>
      <c r="B41" s="195" t="s">
        <v>46</v>
      </c>
      <c r="C41" s="196"/>
      <c r="D41" s="389">
        <f>D37</f>
        <v>2</v>
      </c>
      <c r="E41" s="155">
        <f>E37</f>
        <v>1</v>
      </c>
      <c r="F41" s="155">
        <f>F37</f>
        <v>1</v>
      </c>
      <c r="G41" s="155">
        <f>G37</f>
        <v>2</v>
      </c>
      <c r="H41" s="178" t="s">
        <v>37</v>
      </c>
      <c r="I41" s="178" t="s">
        <v>37</v>
      </c>
      <c r="J41" s="327">
        <f>J37</f>
        <v>26</v>
      </c>
      <c r="K41" s="160">
        <f>K37</f>
        <v>0</v>
      </c>
      <c r="L41" s="157">
        <f>L37</f>
        <v>10</v>
      </c>
      <c r="M41" s="208">
        <f>M37</f>
        <v>16</v>
      </c>
      <c r="N41" s="328">
        <f>N37</f>
        <v>26</v>
      </c>
    </row>
    <row r="42" spans="1:14" ht="13.5" thickBot="1">
      <c r="A42" s="179"/>
      <c r="B42" s="56" t="s">
        <v>47</v>
      </c>
      <c r="C42" s="197"/>
      <c r="D42" s="400">
        <f>SUM(D38:D39)</f>
        <v>16</v>
      </c>
      <c r="E42" s="216">
        <f aca="true" t="shared" si="2" ref="E42:N42">SUM(E38:E39)</f>
        <v>2</v>
      </c>
      <c r="F42" s="216">
        <f t="shared" si="2"/>
        <v>14</v>
      </c>
      <c r="G42" s="164">
        <f t="shared" si="2"/>
        <v>0</v>
      </c>
      <c r="H42" s="198">
        <f t="shared" si="2"/>
        <v>0</v>
      </c>
      <c r="I42" s="198">
        <f t="shared" si="2"/>
        <v>0</v>
      </c>
      <c r="J42" s="392">
        <f t="shared" si="2"/>
        <v>52</v>
      </c>
      <c r="K42" s="393">
        <f t="shared" si="2"/>
        <v>0</v>
      </c>
      <c r="L42" s="393">
        <f t="shared" si="2"/>
        <v>20</v>
      </c>
      <c r="M42" s="164">
        <f t="shared" si="2"/>
        <v>32</v>
      </c>
      <c r="N42" s="163">
        <f t="shared" si="2"/>
        <v>364</v>
      </c>
    </row>
    <row r="43" spans="1:14" ht="13.5" thickBot="1">
      <c r="A43" s="22" t="s">
        <v>10</v>
      </c>
      <c r="B43" s="23" t="s">
        <v>11</v>
      </c>
      <c r="C43" s="23"/>
      <c r="D43" s="398"/>
      <c r="E43" s="150"/>
      <c r="F43" s="150"/>
      <c r="G43" s="150"/>
      <c r="H43" s="150"/>
      <c r="I43" s="150"/>
      <c r="J43" s="150"/>
      <c r="K43" s="150"/>
      <c r="L43" s="150"/>
      <c r="M43" s="150"/>
      <c r="N43" s="151"/>
    </row>
    <row r="44" spans="1:14" ht="12.75">
      <c r="A44" s="152" t="s">
        <v>4</v>
      </c>
      <c r="B44" s="187" t="s">
        <v>111</v>
      </c>
      <c r="C44" s="202">
        <v>1</v>
      </c>
      <c r="D44" s="401">
        <v>3</v>
      </c>
      <c r="E44" s="189">
        <v>1</v>
      </c>
      <c r="F44" s="190">
        <f>D44-E44</f>
        <v>2</v>
      </c>
      <c r="G44" s="191">
        <v>0</v>
      </c>
      <c r="H44" s="203" t="s">
        <v>58</v>
      </c>
      <c r="I44" s="203" t="s">
        <v>19</v>
      </c>
      <c r="J44" s="156">
        <f aca="true" t="shared" si="3" ref="J44:J54">SUM(K44:M44)</f>
        <v>26</v>
      </c>
      <c r="K44" s="160">
        <v>10</v>
      </c>
      <c r="L44" s="191">
        <v>0</v>
      </c>
      <c r="M44" s="211">
        <f>(E44*26)-K44-L44</f>
        <v>16</v>
      </c>
      <c r="N44" s="101">
        <f>F44*26</f>
        <v>52</v>
      </c>
    </row>
    <row r="45" spans="1:14" ht="12.75">
      <c r="A45" s="100" t="s">
        <v>48</v>
      </c>
      <c r="B45" s="99" t="s">
        <v>115</v>
      </c>
      <c r="C45" s="183">
        <v>2</v>
      </c>
      <c r="D45" s="399">
        <v>2</v>
      </c>
      <c r="E45" s="185">
        <v>1</v>
      </c>
      <c r="F45" s="185">
        <f aca="true" t="shared" si="4" ref="F45:F54">D45-E45</f>
        <v>1</v>
      </c>
      <c r="G45" s="186">
        <v>0</v>
      </c>
      <c r="H45" s="101" t="s">
        <v>57</v>
      </c>
      <c r="I45" s="101" t="s">
        <v>19</v>
      </c>
      <c r="J45" s="156">
        <f t="shared" si="3"/>
        <v>26</v>
      </c>
      <c r="K45" s="185">
        <v>10</v>
      </c>
      <c r="L45" s="186">
        <v>0</v>
      </c>
      <c r="M45" s="213">
        <f aca="true" t="shared" si="5" ref="M45:M54">(E45*26)-K45-L45</f>
        <v>16</v>
      </c>
      <c r="N45" s="101">
        <f aca="true" t="shared" si="6" ref="N45:N54">F45*26</f>
        <v>26</v>
      </c>
    </row>
    <row r="46" spans="1:14" ht="12.75">
      <c r="A46" s="100" t="s">
        <v>49</v>
      </c>
      <c r="B46" s="99" t="s">
        <v>122</v>
      </c>
      <c r="C46" s="183">
        <v>2</v>
      </c>
      <c r="D46" s="399">
        <v>2</v>
      </c>
      <c r="E46" s="157">
        <v>1</v>
      </c>
      <c r="F46" s="190">
        <f t="shared" si="4"/>
        <v>1</v>
      </c>
      <c r="G46" s="128">
        <v>0</v>
      </c>
      <c r="H46" s="314" t="s">
        <v>57</v>
      </c>
      <c r="I46" s="101" t="s">
        <v>19</v>
      </c>
      <c r="J46" s="156">
        <f t="shared" si="3"/>
        <v>26</v>
      </c>
      <c r="K46" s="185">
        <v>0</v>
      </c>
      <c r="L46" s="129">
        <v>20</v>
      </c>
      <c r="M46" s="128">
        <f t="shared" si="5"/>
        <v>6</v>
      </c>
      <c r="N46" s="101">
        <f t="shared" si="6"/>
        <v>26</v>
      </c>
    </row>
    <row r="47" spans="1:14" ht="12.75">
      <c r="A47" s="100" t="s">
        <v>51</v>
      </c>
      <c r="B47" s="99" t="s">
        <v>113</v>
      </c>
      <c r="C47" s="183">
        <v>2</v>
      </c>
      <c r="D47" s="399">
        <v>2</v>
      </c>
      <c r="E47" s="185">
        <v>1</v>
      </c>
      <c r="F47" s="185">
        <f t="shared" si="4"/>
        <v>1</v>
      </c>
      <c r="G47" s="204">
        <v>0</v>
      </c>
      <c r="H47" s="314" t="s">
        <v>58</v>
      </c>
      <c r="I47" s="101" t="s">
        <v>19</v>
      </c>
      <c r="J47" s="156">
        <f t="shared" si="3"/>
        <v>26</v>
      </c>
      <c r="K47" s="185">
        <v>20</v>
      </c>
      <c r="L47" s="186">
        <v>0</v>
      </c>
      <c r="M47" s="128">
        <f t="shared" si="5"/>
        <v>6</v>
      </c>
      <c r="N47" s="101">
        <f t="shared" si="6"/>
        <v>26</v>
      </c>
    </row>
    <row r="48" spans="1:14" ht="12.75">
      <c r="A48" s="100" t="s">
        <v>53</v>
      </c>
      <c r="B48" s="99" t="s">
        <v>114</v>
      </c>
      <c r="C48" s="183">
        <v>2</v>
      </c>
      <c r="D48" s="399">
        <v>1.5</v>
      </c>
      <c r="E48" s="185">
        <v>1</v>
      </c>
      <c r="F48" s="190">
        <f t="shared" si="4"/>
        <v>0.5</v>
      </c>
      <c r="G48" s="213">
        <v>3</v>
      </c>
      <c r="H48" s="314" t="s">
        <v>57</v>
      </c>
      <c r="I48" s="101" t="s">
        <v>19</v>
      </c>
      <c r="J48" s="156">
        <f t="shared" si="3"/>
        <v>26</v>
      </c>
      <c r="K48" s="185">
        <v>20</v>
      </c>
      <c r="L48" s="186">
        <v>0</v>
      </c>
      <c r="M48" s="128">
        <f t="shared" si="5"/>
        <v>6</v>
      </c>
      <c r="N48" s="101">
        <f t="shared" si="6"/>
        <v>13</v>
      </c>
    </row>
    <row r="49" spans="1:14" ht="12.75">
      <c r="A49" s="100">
        <v>6</v>
      </c>
      <c r="B49" s="99" t="s">
        <v>106</v>
      </c>
      <c r="C49" s="183">
        <v>2</v>
      </c>
      <c r="D49" s="399">
        <v>2</v>
      </c>
      <c r="E49" s="185">
        <v>1</v>
      </c>
      <c r="F49" s="185">
        <f t="shared" si="4"/>
        <v>1</v>
      </c>
      <c r="G49" s="204">
        <v>4</v>
      </c>
      <c r="H49" s="314" t="s">
        <v>57</v>
      </c>
      <c r="I49" s="101" t="s">
        <v>19</v>
      </c>
      <c r="J49" s="156">
        <f t="shared" si="3"/>
        <v>26</v>
      </c>
      <c r="K49" s="185">
        <v>0</v>
      </c>
      <c r="L49" s="129">
        <v>20</v>
      </c>
      <c r="M49" s="128">
        <f t="shared" si="5"/>
        <v>6</v>
      </c>
      <c r="N49" s="101">
        <f t="shared" si="6"/>
        <v>26</v>
      </c>
    </row>
    <row r="50" spans="1:14" ht="12.75">
      <c r="A50" s="100" t="s">
        <v>55</v>
      </c>
      <c r="B50" s="99" t="s">
        <v>112</v>
      </c>
      <c r="C50" s="183">
        <v>1</v>
      </c>
      <c r="D50" s="399">
        <v>3</v>
      </c>
      <c r="E50" s="185">
        <v>1</v>
      </c>
      <c r="F50" s="185">
        <f t="shared" si="4"/>
        <v>2</v>
      </c>
      <c r="G50" s="204">
        <v>0</v>
      </c>
      <c r="H50" s="314" t="s">
        <v>58</v>
      </c>
      <c r="I50" s="101" t="s">
        <v>19</v>
      </c>
      <c r="J50" s="156">
        <f t="shared" si="3"/>
        <v>26</v>
      </c>
      <c r="K50" s="185">
        <v>10</v>
      </c>
      <c r="L50" s="186">
        <v>0</v>
      </c>
      <c r="M50" s="128">
        <f t="shared" si="5"/>
        <v>16</v>
      </c>
      <c r="N50" s="101">
        <f t="shared" si="6"/>
        <v>52</v>
      </c>
    </row>
    <row r="51" spans="1:14" ht="12.75">
      <c r="A51" s="100">
        <v>8</v>
      </c>
      <c r="B51" s="99" t="s">
        <v>134</v>
      </c>
      <c r="C51" s="183">
        <v>1</v>
      </c>
      <c r="D51" s="399">
        <v>3</v>
      </c>
      <c r="E51" s="185">
        <v>1</v>
      </c>
      <c r="F51" s="157">
        <f t="shared" si="4"/>
        <v>2</v>
      </c>
      <c r="G51" s="208">
        <v>3</v>
      </c>
      <c r="H51" s="101" t="s">
        <v>57</v>
      </c>
      <c r="I51" s="101" t="s">
        <v>19</v>
      </c>
      <c r="J51" s="156">
        <f t="shared" si="3"/>
        <v>26</v>
      </c>
      <c r="K51" s="185">
        <v>0</v>
      </c>
      <c r="L51" s="186">
        <v>20</v>
      </c>
      <c r="M51" s="128">
        <f t="shared" si="5"/>
        <v>6</v>
      </c>
      <c r="N51" s="101">
        <f t="shared" si="6"/>
        <v>52</v>
      </c>
    </row>
    <row r="52" spans="1:14" ht="12.75">
      <c r="A52" s="100">
        <v>9</v>
      </c>
      <c r="B52" s="99" t="s">
        <v>136</v>
      </c>
      <c r="C52" s="183">
        <v>1</v>
      </c>
      <c r="D52" s="399">
        <v>3</v>
      </c>
      <c r="E52" s="185">
        <v>1</v>
      </c>
      <c r="F52" s="157">
        <f t="shared" si="4"/>
        <v>2</v>
      </c>
      <c r="G52" s="208">
        <v>3</v>
      </c>
      <c r="H52" s="101" t="s">
        <v>57</v>
      </c>
      <c r="I52" s="101" t="s">
        <v>19</v>
      </c>
      <c r="J52" s="156">
        <f t="shared" si="3"/>
        <v>26</v>
      </c>
      <c r="K52" s="185">
        <v>0</v>
      </c>
      <c r="L52" s="185">
        <v>25</v>
      </c>
      <c r="M52" s="128">
        <f t="shared" si="5"/>
        <v>1</v>
      </c>
      <c r="N52" s="101">
        <f t="shared" si="6"/>
        <v>52</v>
      </c>
    </row>
    <row r="53" spans="1:14" ht="12.75">
      <c r="A53" s="162">
        <v>10</v>
      </c>
      <c r="B53" s="99" t="s">
        <v>137</v>
      </c>
      <c r="C53" s="163">
        <v>2</v>
      </c>
      <c r="D53" s="184">
        <v>2</v>
      </c>
      <c r="E53" s="185">
        <v>1</v>
      </c>
      <c r="F53" s="157">
        <f t="shared" si="4"/>
        <v>1</v>
      </c>
      <c r="G53" s="208">
        <v>3</v>
      </c>
      <c r="H53" s="101" t="s">
        <v>57</v>
      </c>
      <c r="I53" s="101" t="s">
        <v>19</v>
      </c>
      <c r="J53" s="156">
        <f t="shared" si="3"/>
        <v>26</v>
      </c>
      <c r="K53" s="165">
        <v>0</v>
      </c>
      <c r="L53" s="186">
        <v>25</v>
      </c>
      <c r="M53" s="204">
        <f t="shared" si="5"/>
        <v>1</v>
      </c>
      <c r="N53" s="101">
        <f t="shared" si="6"/>
        <v>26</v>
      </c>
    </row>
    <row r="54" spans="1:14" ht="13.5" thickBot="1">
      <c r="A54" s="162">
        <v>11</v>
      </c>
      <c r="B54" s="99" t="s">
        <v>117</v>
      </c>
      <c r="C54" s="98">
        <v>1</v>
      </c>
      <c r="D54" s="184">
        <v>2</v>
      </c>
      <c r="E54" s="157">
        <v>1</v>
      </c>
      <c r="F54" s="190">
        <f t="shared" si="4"/>
        <v>1</v>
      </c>
      <c r="G54" s="158">
        <v>0</v>
      </c>
      <c r="H54" s="101" t="s">
        <v>57</v>
      </c>
      <c r="I54" s="101" t="s">
        <v>19</v>
      </c>
      <c r="J54" s="156">
        <f t="shared" si="3"/>
        <v>26</v>
      </c>
      <c r="K54" s="165">
        <v>10</v>
      </c>
      <c r="L54" s="186">
        <v>0</v>
      </c>
      <c r="M54" s="208">
        <f t="shared" si="5"/>
        <v>16</v>
      </c>
      <c r="N54" s="101">
        <f t="shared" si="6"/>
        <v>26</v>
      </c>
    </row>
    <row r="55" spans="1:14" ht="13.5" thickBot="1">
      <c r="A55" s="169"/>
      <c r="B55" s="205" t="s">
        <v>45</v>
      </c>
      <c r="C55" s="171"/>
      <c r="D55" s="172">
        <f>SUM(D44:D54)</f>
        <v>25.5</v>
      </c>
      <c r="E55" s="194">
        <f>SUM(E44:E54)</f>
        <v>11</v>
      </c>
      <c r="F55" s="173">
        <f>SUM(F44:F54)</f>
        <v>14.5</v>
      </c>
      <c r="G55" s="174">
        <f>SUM(G44:G54)</f>
        <v>16</v>
      </c>
      <c r="H55" s="175" t="s">
        <v>37</v>
      </c>
      <c r="I55" s="175" t="s">
        <v>37</v>
      </c>
      <c r="J55" s="176">
        <f>SUM(J44:J54)</f>
        <v>286</v>
      </c>
      <c r="K55" s="173">
        <f>SUM(K44:K54)</f>
        <v>80</v>
      </c>
      <c r="L55" s="174">
        <f>SUM(L44:L54)</f>
        <v>110</v>
      </c>
      <c r="M55" s="206">
        <f>SUM(M44:M54)</f>
        <v>96</v>
      </c>
      <c r="N55" s="175">
        <f>SUM(N44:N54)</f>
        <v>377</v>
      </c>
    </row>
    <row r="56" spans="1:14" ht="12.75">
      <c r="A56" s="152"/>
      <c r="B56" s="207" t="s">
        <v>46</v>
      </c>
      <c r="C56" s="177"/>
      <c r="D56" s="156">
        <f>SUM(D48:D49,D51:D53)</f>
        <v>11.5</v>
      </c>
      <c r="E56" s="157">
        <f>SUM(E48:E49,E51:E53)</f>
        <v>5</v>
      </c>
      <c r="F56" s="157">
        <f>SUM(F48:F49,F51:F53)</f>
        <v>6.5</v>
      </c>
      <c r="G56" s="158">
        <f>SUM(G55)</f>
        <v>16</v>
      </c>
      <c r="H56" s="115" t="s">
        <v>37</v>
      </c>
      <c r="I56" s="115" t="s">
        <v>37</v>
      </c>
      <c r="J56" s="159">
        <f>SUM(J53,J52,J51,J49,J48)</f>
        <v>130</v>
      </c>
      <c r="K56" s="160">
        <f>SUM(K53,K52,K51,K49,K48)</f>
        <v>20</v>
      </c>
      <c r="L56" s="161">
        <f>SUM(L53,L52,L51,L49,L48)</f>
        <v>90</v>
      </c>
      <c r="M56" s="211">
        <f>SUM(M53,M52,M51,M49,M48)</f>
        <v>20</v>
      </c>
      <c r="N56" s="208">
        <f>SUM(N53,N52,N51,N49,N48)</f>
        <v>169</v>
      </c>
    </row>
    <row r="57" spans="1:14" ht="13.5" thickBot="1">
      <c r="A57" s="179"/>
      <c r="B57" s="56" t="s">
        <v>47</v>
      </c>
      <c r="C57" s="98"/>
      <c r="D57" s="164">
        <v>0</v>
      </c>
      <c r="E57" s="180">
        <v>0</v>
      </c>
      <c r="F57" s="165">
        <v>0</v>
      </c>
      <c r="G57" s="166">
        <v>0</v>
      </c>
      <c r="H57" s="199" t="s">
        <v>37</v>
      </c>
      <c r="I57" s="199" t="s">
        <v>37</v>
      </c>
      <c r="J57" s="193">
        <v>0</v>
      </c>
      <c r="K57" s="189">
        <v>0</v>
      </c>
      <c r="L57" s="191">
        <v>0</v>
      </c>
      <c r="M57" s="362">
        <v>0</v>
      </c>
      <c r="N57" s="201">
        <v>0</v>
      </c>
    </row>
    <row r="58" spans="1:14" ht="13.5" thickBot="1">
      <c r="A58" s="22" t="s">
        <v>151</v>
      </c>
      <c r="B58" s="23" t="s">
        <v>12</v>
      </c>
      <c r="C58" s="23"/>
      <c r="D58" s="170"/>
      <c r="E58" s="150"/>
      <c r="F58" s="150"/>
      <c r="G58" s="150"/>
      <c r="H58" s="150"/>
      <c r="I58" s="150"/>
      <c r="J58" s="150"/>
      <c r="K58" s="150"/>
      <c r="L58" s="150"/>
      <c r="M58" s="150"/>
      <c r="N58" s="151"/>
    </row>
    <row r="59" spans="1:14" ht="12.75">
      <c r="A59" s="115">
        <v>1</v>
      </c>
      <c r="B59" s="210" t="s">
        <v>142</v>
      </c>
      <c r="C59" s="115">
        <v>2</v>
      </c>
      <c r="D59" s="159">
        <v>0.25</v>
      </c>
      <c r="E59" s="160">
        <v>0.25</v>
      </c>
      <c r="F59" s="160">
        <v>0</v>
      </c>
      <c r="G59" s="211">
        <v>0</v>
      </c>
      <c r="H59" s="115" t="s">
        <v>57</v>
      </c>
      <c r="I59" s="115" t="s">
        <v>19</v>
      </c>
      <c r="J59" s="159">
        <v>2</v>
      </c>
      <c r="K59" s="160">
        <v>2</v>
      </c>
      <c r="L59" s="160">
        <v>0</v>
      </c>
      <c r="M59" s="211">
        <v>0</v>
      </c>
      <c r="N59" s="115">
        <v>0</v>
      </c>
    </row>
    <row r="60" spans="1:14" ht="12.75">
      <c r="A60" s="185">
        <v>2</v>
      </c>
      <c r="B60" s="423" t="s">
        <v>150</v>
      </c>
      <c r="C60" s="129">
        <v>2</v>
      </c>
      <c r="D60" s="64">
        <v>0.5</v>
      </c>
      <c r="E60" s="189">
        <v>0.5</v>
      </c>
      <c r="F60" s="190">
        <v>0</v>
      </c>
      <c r="G60" s="185">
        <v>0</v>
      </c>
      <c r="H60" s="185" t="s">
        <v>57</v>
      </c>
      <c r="I60" s="185" t="s">
        <v>19</v>
      </c>
      <c r="J60" s="185">
        <v>4</v>
      </c>
      <c r="K60" s="190">
        <v>4</v>
      </c>
      <c r="L60" s="191">
        <v>0</v>
      </c>
      <c r="M60" s="213">
        <v>0</v>
      </c>
      <c r="N60" s="192">
        <v>0</v>
      </c>
    </row>
    <row r="61" spans="1:14" ht="12.75">
      <c r="A61" s="424">
        <v>3</v>
      </c>
      <c r="B61" s="81" t="s">
        <v>133</v>
      </c>
      <c r="C61" s="212">
        <v>2</v>
      </c>
      <c r="D61" s="198">
        <v>0.25</v>
      </c>
      <c r="E61" s="180">
        <v>0.25</v>
      </c>
      <c r="F61" s="165">
        <v>0</v>
      </c>
      <c r="G61" s="185">
        <v>0</v>
      </c>
      <c r="H61" s="185" t="s">
        <v>57</v>
      </c>
      <c r="I61" s="185" t="s">
        <v>19</v>
      </c>
      <c r="J61" s="185">
        <v>2</v>
      </c>
      <c r="K61" s="165">
        <v>2</v>
      </c>
      <c r="L61" s="166">
        <v>0</v>
      </c>
      <c r="M61" s="213">
        <v>0</v>
      </c>
      <c r="N61" s="192">
        <v>0</v>
      </c>
    </row>
    <row r="62" spans="1:14" ht="13.5" thickBot="1">
      <c r="A62" s="98">
        <v>4</v>
      </c>
      <c r="B62" s="214" t="s">
        <v>145</v>
      </c>
      <c r="C62" s="215">
        <v>2</v>
      </c>
      <c r="D62" s="216">
        <v>0.5</v>
      </c>
      <c r="E62" s="217">
        <v>0.5</v>
      </c>
      <c r="F62" s="217">
        <v>0</v>
      </c>
      <c r="G62" s="209">
        <v>0</v>
      </c>
      <c r="H62" s="218" t="s">
        <v>57</v>
      </c>
      <c r="I62" s="218" t="s">
        <v>19</v>
      </c>
      <c r="J62" s="219">
        <v>4</v>
      </c>
      <c r="K62" s="217">
        <v>4</v>
      </c>
      <c r="L62" s="200">
        <v>0</v>
      </c>
      <c r="M62" s="209">
        <v>0</v>
      </c>
      <c r="N62" s="201">
        <v>0</v>
      </c>
    </row>
    <row r="63" spans="1:14" ht="13.5" thickBot="1">
      <c r="A63" s="3"/>
      <c r="B63" s="17"/>
      <c r="C63" s="4"/>
      <c r="D63" s="4"/>
      <c r="E63" s="4"/>
      <c r="F63" s="4"/>
      <c r="G63" s="134"/>
      <c r="H63" s="134"/>
      <c r="I63" s="134"/>
      <c r="J63" s="134"/>
      <c r="K63" s="134"/>
      <c r="L63" s="134"/>
      <c r="M63" s="134"/>
      <c r="N63" s="123"/>
    </row>
    <row r="64" spans="1:14" ht="12.75">
      <c r="A64" s="74"/>
      <c r="B64" s="420" t="s">
        <v>144</v>
      </c>
      <c r="C64" s="76">
        <v>1</v>
      </c>
      <c r="D64" s="77">
        <f>SUM(D30,D31,D23,D36,D38,D44,D50,D51,D52,D54)</f>
        <v>30</v>
      </c>
      <c r="E64" s="77">
        <f>SUM(E54,E52,E51,E50,E44,E36,E31,E30,E38,E25)</f>
        <v>9.5</v>
      </c>
      <c r="F64" s="77">
        <f>SUM(F54,F52,F51,F50,F44,F36,F31,F30,F38,F25)</f>
        <v>20.5</v>
      </c>
      <c r="G64" s="394">
        <f>SUM(G54,G52,G51,G50,G44,G36,G31,G30,G38,G25)</f>
        <v>6</v>
      </c>
      <c r="H64" s="75" t="s">
        <v>37</v>
      </c>
      <c r="I64" s="75" t="s">
        <v>37</v>
      </c>
      <c r="J64" s="77">
        <f>SUM(J54,J52,J51,J50,J44,J36,J31,J30,J38,J25)</f>
        <v>247</v>
      </c>
      <c r="K64" s="77">
        <f>SUM(K54,K52,K51,K50,K44,K36,K31,K30,K38,K25)</f>
        <v>60</v>
      </c>
      <c r="L64" s="77">
        <f>SUM(L54,L52,L51,L50,L44,L36,L31,L30,L38,L25)</f>
        <v>85</v>
      </c>
      <c r="M64" s="394">
        <f>SUM(M54,M52,M51,M50,M44,M36,M31,M30,M38,M25)</f>
        <v>102</v>
      </c>
      <c r="N64" s="77">
        <f>SUM(N54,N52,N51,N50,N44,N36,N31,N30,N38,N25)</f>
        <v>533</v>
      </c>
    </row>
    <row r="65" spans="1:14" ht="13.5" thickBot="1">
      <c r="A65" s="78"/>
      <c r="B65" s="421" t="s">
        <v>144</v>
      </c>
      <c r="C65" s="79">
        <v>2</v>
      </c>
      <c r="D65" s="80">
        <f>SUM(D24,D25,D37,D39,D45,D46,D47,D48,D49,D53,D59,D60,D61,D62,D22,D23)</f>
        <v>30</v>
      </c>
      <c r="E65" s="80">
        <f aca="true" t="shared" si="7" ref="E65:N65">SUM(E24,E25,E37,E39,E45,E46,E47,E48,E49,E53,E59,E60,E61,E62,E22,E23)</f>
        <v>14.25</v>
      </c>
      <c r="F65" s="80">
        <f t="shared" si="7"/>
        <v>15.75</v>
      </c>
      <c r="G65" s="80">
        <f t="shared" si="7"/>
        <v>12</v>
      </c>
      <c r="H65" s="80" t="s">
        <v>62</v>
      </c>
      <c r="I65" s="80" t="s">
        <v>62</v>
      </c>
      <c r="J65" s="80">
        <f t="shared" si="7"/>
        <v>373.5</v>
      </c>
      <c r="K65" s="80">
        <f t="shared" si="7"/>
        <v>92</v>
      </c>
      <c r="L65" s="80">
        <f t="shared" si="7"/>
        <v>175</v>
      </c>
      <c r="M65" s="80">
        <f t="shared" si="7"/>
        <v>106.5</v>
      </c>
      <c r="N65" s="80">
        <f t="shared" si="7"/>
        <v>409.5</v>
      </c>
    </row>
    <row r="66" spans="1:14" ht="13.5" thickBot="1">
      <c r="A66" s="70"/>
      <c r="B66" s="71"/>
      <c r="C66" s="72"/>
      <c r="D66" s="72"/>
      <c r="E66" s="72"/>
      <c r="F66" s="72"/>
      <c r="G66" s="220"/>
      <c r="H66" s="220"/>
      <c r="I66" s="220"/>
      <c r="J66" s="220"/>
      <c r="K66" s="220"/>
      <c r="L66" s="220"/>
      <c r="M66" s="220"/>
      <c r="N66" s="221"/>
    </row>
    <row r="67" spans="1:14" ht="13.5" thickBot="1">
      <c r="A67" s="440" t="s">
        <v>93</v>
      </c>
      <c r="B67" s="441"/>
      <c r="C67" s="222" t="s">
        <v>37</v>
      </c>
      <c r="D67" s="223">
        <f>SUM(D64:D65)</f>
        <v>60</v>
      </c>
      <c r="E67" s="223">
        <f>SUM(E64:E65)</f>
        <v>23.75</v>
      </c>
      <c r="F67" s="223">
        <f>SUM(F64:F65)</f>
        <v>36.25</v>
      </c>
      <c r="G67" s="223">
        <f>SUM(G64:G65)</f>
        <v>18</v>
      </c>
      <c r="H67" s="222" t="s">
        <v>37</v>
      </c>
      <c r="I67" s="222" t="s">
        <v>37</v>
      </c>
      <c r="J67" s="386">
        <f>SUM(J64:J65)</f>
        <v>620.5</v>
      </c>
      <c r="K67" s="387">
        <f>SUM(K64:K65)</f>
        <v>152</v>
      </c>
      <c r="L67" s="387">
        <f>SUM(L64:L65)</f>
        <v>260</v>
      </c>
      <c r="M67" s="224">
        <f>SUM(M64:M65)</f>
        <v>208.5</v>
      </c>
      <c r="N67" s="334">
        <f>SUM(N64:N65)</f>
        <v>942.5</v>
      </c>
    </row>
    <row r="68" spans="1:14" ht="12.75">
      <c r="A68" s="9"/>
      <c r="B68" s="9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  <c r="N68" s="134"/>
    </row>
    <row r="69" spans="1:14" ht="12.75">
      <c r="A69" s="4"/>
      <c r="B69" s="17" t="s">
        <v>41</v>
      </c>
      <c r="C69" s="4"/>
      <c r="D69" s="4"/>
      <c r="E69" s="4"/>
      <c r="F69" s="4"/>
      <c r="G69" s="134"/>
      <c r="H69" s="134"/>
      <c r="I69" s="134"/>
      <c r="J69" s="134"/>
      <c r="K69" s="134"/>
      <c r="L69" s="134"/>
      <c r="M69" s="134"/>
      <c r="N69" s="134"/>
    </row>
    <row r="70" spans="1:14" ht="12.75">
      <c r="A70" s="4"/>
      <c r="B70" s="17" t="s">
        <v>42</v>
      </c>
      <c r="C70" s="4"/>
      <c r="D70" s="4"/>
      <c r="E70" s="4"/>
      <c r="F70" s="4"/>
      <c r="G70" s="134"/>
      <c r="H70" s="134"/>
      <c r="I70" s="134"/>
      <c r="J70" s="134"/>
      <c r="K70" s="134"/>
      <c r="L70" s="134"/>
      <c r="M70" s="134"/>
      <c r="N70" s="134"/>
    </row>
    <row r="71" spans="1:14" ht="12.75">
      <c r="A71" s="4"/>
      <c r="B71" s="17"/>
      <c r="C71" s="4"/>
      <c r="D71" s="4"/>
      <c r="E71" s="4"/>
      <c r="F71" s="4"/>
      <c r="G71" s="134"/>
      <c r="H71" s="134"/>
      <c r="I71" s="134"/>
      <c r="J71" s="134"/>
      <c r="K71" s="134"/>
      <c r="L71" s="134"/>
      <c r="M71" s="134"/>
      <c r="N71" s="134"/>
    </row>
    <row r="72" spans="1:14" ht="12.75">
      <c r="A72" s="4"/>
      <c r="B72" s="17"/>
      <c r="C72" s="4"/>
      <c r="D72" s="4"/>
      <c r="E72" s="4"/>
      <c r="F72" s="4"/>
      <c r="G72" s="134"/>
      <c r="H72" s="134"/>
      <c r="I72" s="134"/>
      <c r="J72" s="134"/>
      <c r="K72" s="134"/>
      <c r="L72" s="134"/>
      <c r="M72" s="134"/>
      <c r="N72" s="134"/>
    </row>
    <row r="73" spans="1:14" ht="12.75">
      <c r="A73" s="4"/>
      <c r="B73" s="17"/>
      <c r="C73" s="4"/>
      <c r="D73" s="4"/>
      <c r="E73" s="4"/>
      <c r="F73" s="4"/>
      <c r="G73" s="134"/>
      <c r="H73" s="134"/>
      <c r="I73" s="134"/>
      <c r="J73" s="134"/>
      <c r="K73" s="134"/>
      <c r="L73" s="134"/>
      <c r="M73" s="134"/>
      <c r="N73" s="134"/>
    </row>
    <row r="74" spans="2:15" ht="12.75" customHeight="1" thickBot="1">
      <c r="B74" s="1" t="s">
        <v>60</v>
      </c>
      <c r="G74" s="121"/>
      <c r="O74" s="47"/>
    </row>
    <row r="75" spans="1:14" ht="12.75">
      <c r="A75" s="122" t="s">
        <v>0</v>
      </c>
      <c r="B75" s="10"/>
      <c r="C75" s="123"/>
      <c r="D75" s="442" t="s">
        <v>32</v>
      </c>
      <c r="E75" s="443"/>
      <c r="F75" s="443"/>
      <c r="G75" s="48" t="s">
        <v>21</v>
      </c>
      <c r="H75" s="51" t="s">
        <v>1</v>
      </c>
      <c r="I75" s="12" t="s">
        <v>25</v>
      </c>
      <c r="J75" s="448" t="s">
        <v>35</v>
      </c>
      <c r="K75" s="449"/>
      <c r="L75" s="449"/>
      <c r="M75" s="450"/>
      <c r="N75" s="114" t="s">
        <v>96</v>
      </c>
    </row>
    <row r="76" spans="1:14" ht="12.75">
      <c r="A76" s="126"/>
      <c r="B76" s="11" t="s">
        <v>13</v>
      </c>
      <c r="C76" s="58" t="s">
        <v>23</v>
      </c>
      <c r="D76" s="127" t="s">
        <v>2</v>
      </c>
      <c r="E76" s="24" t="s">
        <v>29</v>
      </c>
      <c r="F76" s="14" t="s">
        <v>16</v>
      </c>
      <c r="G76" s="49" t="s">
        <v>33</v>
      </c>
      <c r="H76" s="52" t="s">
        <v>31</v>
      </c>
      <c r="I76" s="13" t="s">
        <v>26</v>
      </c>
      <c r="J76" s="64" t="s">
        <v>2</v>
      </c>
      <c r="K76" s="453" t="s">
        <v>36</v>
      </c>
      <c r="L76" s="453"/>
      <c r="M76" s="108" t="s">
        <v>34</v>
      </c>
      <c r="N76" s="60" t="s">
        <v>141</v>
      </c>
    </row>
    <row r="77" spans="1:14" ht="12.75">
      <c r="A77" s="3"/>
      <c r="B77" s="11" t="s">
        <v>3</v>
      </c>
      <c r="C77" s="129"/>
      <c r="D77" s="126"/>
      <c r="E77" s="24" t="s">
        <v>14</v>
      </c>
      <c r="F77" s="7" t="s">
        <v>20</v>
      </c>
      <c r="G77" s="50" t="s">
        <v>39</v>
      </c>
      <c r="H77" s="52"/>
      <c r="I77" s="130" t="s">
        <v>27</v>
      </c>
      <c r="J77" s="25"/>
      <c r="K77" s="15" t="s">
        <v>15</v>
      </c>
      <c r="L77" s="131" t="s">
        <v>38</v>
      </c>
      <c r="M77" s="132"/>
      <c r="N77" s="60"/>
    </row>
    <row r="78" spans="1:14" ht="12.75">
      <c r="A78" s="126"/>
      <c r="B78" s="11"/>
      <c r="C78" s="134"/>
      <c r="D78" s="126"/>
      <c r="E78" s="24" t="s">
        <v>24</v>
      </c>
      <c r="F78" s="7" t="s">
        <v>17</v>
      </c>
      <c r="G78" s="50" t="s">
        <v>40</v>
      </c>
      <c r="H78" s="133"/>
      <c r="I78" s="13" t="s">
        <v>28</v>
      </c>
      <c r="J78" s="16"/>
      <c r="K78" s="135"/>
      <c r="L78" s="106"/>
      <c r="M78" s="107"/>
      <c r="N78" s="52"/>
    </row>
    <row r="79" spans="1:14" ht="12.75">
      <c r="A79" s="126"/>
      <c r="B79" s="133"/>
      <c r="C79" s="137"/>
      <c r="D79" s="126"/>
      <c r="E79" s="24" t="s">
        <v>30</v>
      </c>
      <c r="F79" s="7"/>
      <c r="G79" s="50" t="s">
        <v>18</v>
      </c>
      <c r="H79" s="52"/>
      <c r="I79" s="126" t="s">
        <v>43</v>
      </c>
      <c r="J79" s="138"/>
      <c r="K79" s="135"/>
      <c r="L79" s="139"/>
      <c r="M79" s="140"/>
      <c r="N79" s="133"/>
    </row>
    <row r="80" spans="1:14" ht="12.75">
      <c r="A80" s="126"/>
      <c r="B80" s="133"/>
      <c r="C80" s="137"/>
      <c r="D80" s="126"/>
      <c r="E80" s="24"/>
      <c r="F80" s="7"/>
      <c r="G80" s="50"/>
      <c r="H80" s="52"/>
      <c r="I80" s="126"/>
      <c r="J80" s="138"/>
      <c r="K80" s="135"/>
      <c r="L80" s="139"/>
      <c r="M80" s="140"/>
      <c r="N80" s="133"/>
    </row>
    <row r="81" spans="1:14" ht="13.5" thickBot="1">
      <c r="A81" s="143"/>
      <c r="B81" s="141"/>
      <c r="C81" s="121"/>
      <c r="D81" s="143"/>
      <c r="E81" s="27"/>
      <c r="F81" s="28"/>
      <c r="G81" s="28"/>
      <c r="H81" s="141"/>
      <c r="I81" s="143"/>
      <c r="J81" s="144"/>
      <c r="K81" s="145"/>
      <c r="L81" s="146"/>
      <c r="M81" s="147"/>
      <c r="N81" s="141"/>
    </row>
    <row r="82" spans="1:14" ht="13.5" thickBot="1">
      <c r="A82" s="225"/>
      <c r="B82" s="20" t="s">
        <v>22</v>
      </c>
      <c r="C82" s="149"/>
      <c r="D82" s="149"/>
      <c r="E82" s="121"/>
      <c r="F82" s="121"/>
      <c r="G82" s="121"/>
      <c r="H82" s="121"/>
      <c r="I82" s="121"/>
      <c r="J82" s="121"/>
      <c r="K82" s="121"/>
      <c r="L82" s="150"/>
      <c r="M82" s="150"/>
      <c r="N82" s="151"/>
    </row>
    <row r="83" spans="1:14" ht="13.5" thickBot="1">
      <c r="A83" s="22" t="s">
        <v>6</v>
      </c>
      <c r="B83" s="23" t="s">
        <v>8</v>
      </c>
      <c r="C83" s="23"/>
      <c r="D83" s="170"/>
      <c r="E83" s="150"/>
      <c r="F83" s="150"/>
      <c r="G83" s="150"/>
      <c r="H83" s="150"/>
      <c r="I83" s="150"/>
      <c r="J83" s="150"/>
      <c r="K83" s="150"/>
      <c r="L83" s="150"/>
      <c r="M83" s="150"/>
      <c r="N83" s="151"/>
    </row>
    <row r="84" spans="1:14" ht="12.75">
      <c r="A84" s="182" t="s">
        <v>4</v>
      </c>
      <c r="B84" s="226" t="s">
        <v>99</v>
      </c>
      <c r="C84" s="227">
        <v>3</v>
      </c>
      <c r="D84" s="410">
        <v>2</v>
      </c>
      <c r="E84" s="262">
        <v>1</v>
      </c>
      <c r="F84" s="263">
        <f>D84-E84</f>
        <v>1</v>
      </c>
      <c r="G84" s="264">
        <v>0</v>
      </c>
      <c r="H84" s="231" t="s">
        <v>57</v>
      </c>
      <c r="I84" s="379" t="s">
        <v>19</v>
      </c>
      <c r="J84" s="228">
        <f>SUM(K84:M84)</f>
        <v>26</v>
      </c>
      <c r="K84" s="229">
        <v>10</v>
      </c>
      <c r="L84" s="229">
        <v>0</v>
      </c>
      <c r="M84" s="230">
        <f>(E84*26)-K84-L84</f>
        <v>16</v>
      </c>
      <c r="N84" s="231">
        <f>F84*26</f>
        <v>26</v>
      </c>
    </row>
    <row r="85" spans="1:14" ht="12.75">
      <c r="A85" s="100" t="s">
        <v>48</v>
      </c>
      <c r="B85" s="232" t="s">
        <v>98</v>
      </c>
      <c r="C85" s="233">
        <v>4</v>
      </c>
      <c r="D85" s="411">
        <v>2</v>
      </c>
      <c r="E85" s="109">
        <v>1</v>
      </c>
      <c r="F85" s="263">
        <f>D85-E85</f>
        <v>1</v>
      </c>
      <c r="G85" s="102">
        <v>0</v>
      </c>
      <c r="H85" s="103" t="s">
        <v>57</v>
      </c>
      <c r="I85" s="380" t="s">
        <v>19</v>
      </c>
      <c r="J85" s="240">
        <f>SUM(K85:M85)</f>
        <v>26</v>
      </c>
      <c r="K85" s="102">
        <v>0</v>
      </c>
      <c r="L85" s="102">
        <v>10</v>
      </c>
      <c r="M85" s="402">
        <f>(E85*26)-K85-L85</f>
        <v>16</v>
      </c>
      <c r="N85" s="241">
        <f>F85*26</f>
        <v>26</v>
      </c>
    </row>
    <row r="86" spans="1:14" ht="12.75">
      <c r="A86" s="179" t="s">
        <v>49</v>
      </c>
      <c r="B86" s="438" t="s">
        <v>155</v>
      </c>
      <c r="C86" s="227">
        <v>3</v>
      </c>
      <c r="D86" s="410">
        <v>8</v>
      </c>
      <c r="E86" s="262">
        <v>1</v>
      </c>
      <c r="F86" s="263">
        <f>D86-E86</f>
        <v>7</v>
      </c>
      <c r="G86" s="264">
        <v>0</v>
      </c>
      <c r="H86" s="250" t="s">
        <v>57</v>
      </c>
      <c r="I86" s="379" t="s">
        <v>101</v>
      </c>
      <c r="J86" s="240">
        <f>SUM(K86:M86)</f>
        <v>26</v>
      </c>
      <c r="K86" s="102"/>
      <c r="L86" s="102">
        <v>10</v>
      </c>
      <c r="M86" s="403">
        <f>(E86*26)-K86-L86</f>
        <v>16</v>
      </c>
      <c r="N86" s="103">
        <f>F86*26</f>
        <v>182</v>
      </c>
    </row>
    <row r="87" spans="1:17" ht="13.5" thickBot="1">
      <c r="A87" s="238" t="s">
        <v>51</v>
      </c>
      <c r="B87" s="439" t="s">
        <v>156</v>
      </c>
      <c r="C87" s="381">
        <v>4</v>
      </c>
      <c r="D87" s="412">
        <v>8</v>
      </c>
      <c r="E87" s="239">
        <v>1</v>
      </c>
      <c r="F87" s="263">
        <f>D87-E87</f>
        <v>7</v>
      </c>
      <c r="G87" s="382">
        <v>0</v>
      </c>
      <c r="H87" s="241" t="s">
        <v>57</v>
      </c>
      <c r="I87" s="383" t="s">
        <v>101</v>
      </c>
      <c r="J87" s="240">
        <f>SUM(K87:M87)</f>
        <v>26</v>
      </c>
      <c r="K87" s="252">
        <v>0</v>
      </c>
      <c r="L87" s="252">
        <v>10</v>
      </c>
      <c r="M87" s="402">
        <f>(E87*26)-K87-L87</f>
        <v>16</v>
      </c>
      <c r="N87" s="250">
        <f>F87*26</f>
        <v>182</v>
      </c>
      <c r="O87" s="1"/>
      <c r="P87" s="1"/>
      <c r="Q87" s="1"/>
    </row>
    <row r="88" spans="1:17" ht="13.5" thickBot="1">
      <c r="A88" s="148"/>
      <c r="B88" s="169" t="s">
        <v>45</v>
      </c>
      <c r="C88" s="259"/>
      <c r="D88" s="413">
        <f>SUM(D84:D87)</f>
        <v>20</v>
      </c>
      <c r="E88" s="242">
        <f>SUM(E84:E87)</f>
        <v>4</v>
      </c>
      <c r="F88" s="243">
        <f>SUM(F84:F87)</f>
        <v>16</v>
      </c>
      <c r="G88" s="245">
        <f>SUM(G84:G87)</f>
        <v>0</v>
      </c>
      <c r="H88" s="247" t="s">
        <v>37</v>
      </c>
      <c r="I88" s="367" t="s">
        <v>37</v>
      </c>
      <c r="J88" s="244">
        <f>SUM(J84:J87)</f>
        <v>104</v>
      </c>
      <c r="K88" s="245">
        <f>SUM(K84:K87)</f>
        <v>10</v>
      </c>
      <c r="L88" s="245">
        <f>SUM(L84:L87)</f>
        <v>30</v>
      </c>
      <c r="M88" s="246">
        <f>SUM(M84:M87)</f>
        <v>64</v>
      </c>
      <c r="N88" s="247">
        <f>SUM(N84:N87)</f>
        <v>416</v>
      </c>
      <c r="P88" s="8"/>
      <c r="Q88" s="8"/>
    </row>
    <row r="89" spans="1:17" ht="12.75">
      <c r="A89" s="248"/>
      <c r="B89" s="249" t="s">
        <v>46</v>
      </c>
      <c r="C89" s="255"/>
      <c r="D89" s="414">
        <v>0</v>
      </c>
      <c r="E89" s="262">
        <v>0</v>
      </c>
      <c r="F89" s="263">
        <v>0</v>
      </c>
      <c r="G89" s="264">
        <v>0</v>
      </c>
      <c r="H89" s="231" t="s">
        <v>37</v>
      </c>
      <c r="I89" s="368" t="s">
        <v>37</v>
      </c>
      <c r="J89" s="264">
        <v>0</v>
      </c>
      <c r="K89" s="264">
        <v>0</v>
      </c>
      <c r="L89" s="264">
        <v>0</v>
      </c>
      <c r="M89" s="384">
        <v>0</v>
      </c>
      <c r="N89" s="250">
        <v>0</v>
      </c>
      <c r="P89" s="1"/>
      <c r="Q89" s="1"/>
    </row>
    <row r="90" spans="1:17" ht="13.5" thickBot="1">
      <c r="A90" s="179"/>
      <c r="B90" s="61" t="s">
        <v>47</v>
      </c>
      <c r="C90" s="385"/>
      <c r="D90" s="415">
        <f>SUM(D86:D87)</f>
        <v>16</v>
      </c>
      <c r="E90" s="270">
        <f aca="true" t="shared" si="8" ref="E90:N90">SUM(E86:E87)</f>
        <v>2</v>
      </c>
      <c r="F90" s="270">
        <f t="shared" si="8"/>
        <v>14</v>
      </c>
      <c r="G90" s="406">
        <f t="shared" si="8"/>
        <v>0</v>
      </c>
      <c r="H90" s="407" t="s">
        <v>37</v>
      </c>
      <c r="I90" s="408" t="s">
        <v>37</v>
      </c>
      <c r="J90" s="270">
        <f t="shared" si="8"/>
        <v>52</v>
      </c>
      <c r="K90" s="270">
        <f t="shared" si="8"/>
        <v>0</v>
      </c>
      <c r="L90" s="270">
        <f t="shared" si="8"/>
        <v>20</v>
      </c>
      <c r="M90" s="406">
        <f t="shared" si="8"/>
        <v>32</v>
      </c>
      <c r="N90" s="409">
        <f t="shared" si="8"/>
        <v>364</v>
      </c>
      <c r="P90" s="1"/>
      <c r="Q90" s="1"/>
    </row>
    <row r="91" spans="1:14" ht="13.5" thickBot="1">
      <c r="A91" s="22" t="s">
        <v>7</v>
      </c>
      <c r="B91" s="23" t="s">
        <v>11</v>
      </c>
      <c r="C91" s="62"/>
      <c r="D91" s="416"/>
      <c r="E91" s="253"/>
      <c r="F91" s="253"/>
      <c r="G91" s="253"/>
      <c r="H91" s="253"/>
      <c r="I91" s="253"/>
      <c r="J91" s="253"/>
      <c r="K91" s="253"/>
      <c r="L91" s="253"/>
      <c r="M91" s="253"/>
      <c r="N91" s="254"/>
    </row>
    <row r="92" spans="1:14" ht="12.75">
      <c r="A92" s="249" t="s">
        <v>4</v>
      </c>
      <c r="B92" s="182" t="s">
        <v>107</v>
      </c>
      <c r="C92" s="255">
        <v>4</v>
      </c>
      <c r="D92" s="417">
        <v>2</v>
      </c>
      <c r="E92" s="366">
        <v>1</v>
      </c>
      <c r="F92" s="366">
        <f>D92-E92</f>
        <v>1</v>
      </c>
      <c r="G92" s="230">
        <v>0</v>
      </c>
      <c r="H92" s="83" t="s">
        <v>57</v>
      </c>
      <c r="I92" s="83" t="s">
        <v>19</v>
      </c>
      <c r="J92" s="237">
        <f aca="true" t="shared" si="9" ref="J92:J104">SUM(K92:M92)</f>
        <v>26</v>
      </c>
      <c r="K92" s="256">
        <v>10</v>
      </c>
      <c r="L92" s="256">
        <v>0</v>
      </c>
      <c r="M92" s="373">
        <f>(E92*26)-K92-L92</f>
        <v>16</v>
      </c>
      <c r="N92" s="103">
        <f>F92*26</f>
        <v>26</v>
      </c>
    </row>
    <row r="93" spans="1:14" ht="12.75">
      <c r="A93" s="104" t="s">
        <v>48</v>
      </c>
      <c r="B93" s="100" t="s">
        <v>121</v>
      </c>
      <c r="C93" s="257">
        <v>4</v>
      </c>
      <c r="D93" s="418">
        <v>2</v>
      </c>
      <c r="E93" s="109">
        <v>1</v>
      </c>
      <c r="F93" s="110">
        <f>D93-E93</f>
        <v>1</v>
      </c>
      <c r="G93" s="102">
        <v>0</v>
      </c>
      <c r="H93" s="103" t="s">
        <v>57</v>
      </c>
      <c r="I93" s="103" t="s">
        <v>19</v>
      </c>
      <c r="J93" s="237">
        <f t="shared" si="9"/>
        <v>26</v>
      </c>
      <c r="K93" s="102">
        <v>10</v>
      </c>
      <c r="L93" s="102">
        <v>0</v>
      </c>
      <c r="M93" s="374">
        <f aca="true" t="shared" si="10" ref="M93:M104">(E93*26)-K93-L93</f>
        <v>16</v>
      </c>
      <c r="N93" s="103">
        <f aca="true" t="shared" si="11" ref="N93:N104">F93*26</f>
        <v>26</v>
      </c>
    </row>
    <row r="94" spans="1:14" ht="12.75">
      <c r="A94" s="104" t="s">
        <v>49</v>
      </c>
      <c r="B94" s="100" t="s">
        <v>116</v>
      </c>
      <c r="C94" s="257">
        <v>4</v>
      </c>
      <c r="D94" s="418">
        <v>3</v>
      </c>
      <c r="E94" s="109">
        <v>1</v>
      </c>
      <c r="F94" s="110">
        <f aca="true" t="shared" si="12" ref="F94:F104">D94-E94</f>
        <v>2</v>
      </c>
      <c r="G94" s="102">
        <v>0</v>
      </c>
      <c r="H94" s="103" t="s">
        <v>58</v>
      </c>
      <c r="I94" s="103" t="s">
        <v>19</v>
      </c>
      <c r="J94" s="237">
        <f t="shared" si="9"/>
        <v>26</v>
      </c>
      <c r="K94" s="102">
        <v>20</v>
      </c>
      <c r="L94" s="102">
        <v>0</v>
      </c>
      <c r="M94" s="374">
        <f t="shared" si="10"/>
        <v>6</v>
      </c>
      <c r="N94" s="103">
        <f t="shared" si="11"/>
        <v>52</v>
      </c>
    </row>
    <row r="95" spans="1:14" ht="12.75">
      <c r="A95" s="104" t="s">
        <v>51</v>
      </c>
      <c r="B95" s="100" t="s">
        <v>118</v>
      </c>
      <c r="C95" s="257">
        <v>3</v>
      </c>
      <c r="D95" s="418">
        <v>3</v>
      </c>
      <c r="E95" s="109">
        <v>1</v>
      </c>
      <c r="F95" s="110">
        <f t="shared" si="12"/>
        <v>2</v>
      </c>
      <c r="G95" s="102">
        <v>3</v>
      </c>
      <c r="H95" s="103" t="s">
        <v>58</v>
      </c>
      <c r="I95" s="103" t="s">
        <v>19</v>
      </c>
      <c r="J95" s="237">
        <f t="shared" si="9"/>
        <v>26</v>
      </c>
      <c r="K95" s="102">
        <v>10</v>
      </c>
      <c r="L95" s="102">
        <v>0</v>
      </c>
      <c r="M95" s="374">
        <f t="shared" si="10"/>
        <v>16</v>
      </c>
      <c r="N95" s="103">
        <f t="shared" si="11"/>
        <v>52</v>
      </c>
    </row>
    <row r="96" spans="1:14" ht="12.75">
      <c r="A96" s="104" t="s">
        <v>53</v>
      </c>
      <c r="B96" s="100" t="s">
        <v>56</v>
      </c>
      <c r="C96" s="257">
        <v>4</v>
      </c>
      <c r="D96" s="418">
        <v>3</v>
      </c>
      <c r="E96" s="109">
        <v>1</v>
      </c>
      <c r="F96" s="110">
        <f t="shared" si="12"/>
        <v>2</v>
      </c>
      <c r="G96" s="102">
        <v>3</v>
      </c>
      <c r="H96" s="103" t="s">
        <v>57</v>
      </c>
      <c r="I96" s="103" t="s">
        <v>19</v>
      </c>
      <c r="J96" s="237">
        <f t="shared" si="9"/>
        <v>26</v>
      </c>
      <c r="K96" s="102">
        <v>0</v>
      </c>
      <c r="L96" s="102">
        <v>20</v>
      </c>
      <c r="M96" s="374">
        <f t="shared" si="10"/>
        <v>6</v>
      </c>
      <c r="N96" s="103">
        <f t="shared" si="11"/>
        <v>52</v>
      </c>
    </row>
    <row r="97" spans="1:14" ht="12.75">
      <c r="A97" s="104" t="s">
        <v>54</v>
      </c>
      <c r="B97" s="100" t="s">
        <v>135</v>
      </c>
      <c r="C97" s="257">
        <v>3</v>
      </c>
      <c r="D97" s="418">
        <v>3</v>
      </c>
      <c r="E97" s="109">
        <v>1</v>
      </c>
      <c r="F97" s="110">
        <f t="shared" si="12"/>
        <v>2</v>
      </c>
      <c r="G97" s="102">
        <v>0</v>
      </c>
      <c r="H97" s="103" t="s">
        <v>57</v>
      </c>
      <c r="I97" s="103" t="s">
        <v>19</v>
      </c>
      <c r="J97" s="237">
        <f t="shared" si="9"/>
        <v>26</v>
      </c>
      <c r="K97" s="102">
        <v>10</v>
      </c>
      <c r="L97" s="102">
        <v>0</v>
      </c>
      <c r="M97" s="374">
        <f t="shared" si="10"/>
        <v>16</v>
      </c>
      <c r="N97" s="103">
        <f t="shared" si="11"/>
        <v>52</v>
      </c>
    </row>
    <row r="98" spans="1:14" ht="12.75">
      <c r="A98" s="104" t="s">
        <v>55</v>
      </c>
      <c r="B98" s="100" t="s">
        <v>119</v>
      </c>
      <c r="C98" s="257">
        <v>4</v>
      </c>
      <c r="D98" s="418">
        <v>3</v>
      </c>
      <c r="E98" s="109">
        <v>1</v>
      </c>
      <c r="F98" s="110">
        <f t="shared" si="12"/>
        <v>2</v>
      </c>
      <c r="G98" s="102">
        <v>3</v>
      </c>
      <c r="H98" s="103" t="s">
        <v>57</v>
      </c>
      <c r="I98" s="103" t="s">
        <v>19</v>
      </c>
      <c r="J98" s="237">
        <f t="shared" si="9"/>
        <v>26</v>
      </c>
      <c r="K98" s="102">
        <v>0</v>
      </c>
      <c r="L98" s="102">
        <v>20</v>
      </c>
      <c r="M98" s="375">
        <f t="shared" si="10"/>
        <v>6</v>
      </c>
      <c r="N98" s="103">
        <f t="shared" si="11"/>
        <v>52</v>
      </c>
    </row>
    <row r="99" spans="1:14" ht="12.75">
      <c r="A99" s="104" t="s">
        <v>103</v>
      </c>
      <c r="B99" s="100" t="s">
        <v>120</v>
      </c>
      <c r="C99" s="257">
        <v>3</v>
      </c>
      <c r="D99" s="418">
        <v>3</v>
      </c>
      <c r="E99" s="109">
        <v>1</v>
      </c>
      <c r="F99" s="110">
        <f t="shared" si="12"/>
        <v>2</v>
      </c>
      <c r="G99" s="102">
        <v>0</v>
      </c>
      <c r="H99" s="103" t="s">
        <v>57</v>
      </c>
      <c r="I99" s="103" t="s">
        <v>19</v>
      </c>
      <c r="J99" s="237">
        <f t="shared" si="9"/>
        <v>26</v>
      </c>
      <c r="K99" s="102">
        <v>0</v>
      </c>
      <c r="L99" s="102">
        <v>20</v>
      </c>
      <c r="M99" s="376">
        <f t="shared" si="10"/>
        <v>6</v>
      </c>
      <c r="N99" s="103">
        <f t="shared" si="11"/>
        <v>52</v>
      </c>
    </row>
    <row r="100" spans="1:14" ht="12.75">
      <c r="A100" s="104" t="s">
        <v>105</v>
      </c>
      <c r="B100" s="100" t="s">
        <v>138</v>
      </c>
      <c r="C100" s="257">
        <v>3</v>
      </c>
      <c r="D100" s="418">
        <v>3</v>
      </c>
      <c r="E100" s="109">
        <v>1</v>
      </c>
      <c r="F100" s="110">
        <f t="shared" si="12"/>
        <v>2</v>
      </c>
      <c r="G100" s="102">
        <v>3</v>
      </c>
      <c r="H100" s="103" t="s">
        <v>57</v>
      </c>
      <c r="I100" s="103" t="s">
        <v>19</v>
      </c>
      <c r="J100" s="237">
        <f t="shared" si="9"/>
        <v>26</v>
      </c>
      <c r="K100" s="102">
        <v>0</v>
      </c>
      <c r="L100" s="102">
        <v>25</v>
      </c>
      <c r="M100" s="374">
        <f t="shared" si="10"/>
        <v>1</v>
      </c>
      <c r="N100" s="103">
        <f t="shared" si="11"/>
        <v>52</v>
      </c>
    </row>
    <row r="101" spans="1:14" ht="12.75">
      <c r="A101" s="104" t="s">
        <v>108</v>
      </c>
      <c r="B101" s="100" t="s">
        <v>139</v>
      </c>
      <c r="C101" s="257">
        <v>4</v>
      </c>
      <c r="D101" s="418">
        <v>3</v>
      </c>
      <c r="E101" s="109">
        <v>1</v>
      </c>
      <c r="F101" s="110">
        <f t="shared" si="12"/>
        <v>2</v>
      </c>
      <c r="G101" s="102">
        <v>3</v>
      </c>
      <c r="H101" s="103" t="s">
        <v>57</v>
      </c>
      <c r="I101" s="103" t="s">
        <v>19</v>
      </c>
      <c r="J101" s="237">
        <f t="shared" si="9"/>
        <v>26</v>
      </c>
      <c r="K101" s="102">
        <v>0</v>
      </c>
      <c r="L101" s="102">
        <v>25</v>
      </c>
      <c r="M101" s="375">
        <f t="shared" si="10"/>
        <v>1</v>
      </c>
      <c r="N101" s="103">
        <f t="shared" si="11"/>
        <v>52</v>
      </c>
    </row>
    <row r="102" spans="1:14" ht="12.75">
      <c r="A102" s="104" t="s">
        <v>109</v>
      </c>
      <c r="B102" s="100" t="s">
        <v>104</v>
      </c>
      <c r="C102" s="257">
        <v>4</v>
      </c>
      <c r="D102" s="418">
        <v>4</v>
      </c>
      <c r="E102" s="109">
        <v>1</v>
      </c>
      <c r="F102" s="110">
        <f t="shared" si="12"/>
        <v>3</v>
      </c>
      <c r="G102" s="102">
        <v>0</v>
      </c>
      <c r="H102" s="103" t="s">
        <v>58</v>
      </c>
      <c r="I102" s="103" t="s">
        <v>19</v>
      </c>
      <c r="J102" s="237">
        <f t="shared" si="9"/>
        <v>26</v>
      </c>
      <c r="K102" s="102">
        <v>20</v>
      </c>
      <c r="L102" s="102">
        <v>0</v>
      </c>
      <c r="M102" s="375">
        <f t="shared" si="10"/>
        <v>6</v>
      </c>
      <c r="N102" s="103">
        <f t="shared" si="11"/>
        <v>78</v>
      </c>
    </row>
    <row r="103" spans="1:14" ht="12.75">
      <c r="A103" s="104" t="s">
        <v>110</v>
      </c>
      <c r="B103" s="69" t="s">
        <v>131</v>
      </c>
      <c r="C103" s="257">
        <v>3</v>
      </c>
      <c r="D103" s="418">
        <v>4</v>
      </c>
      <c r="E103" s="110">
        <v>1</v>
      </c>
      <c r="F103" s="110">
        <f t="shared" si="12"/>
        <v>3</v>
      </c>
      <c r="G103" s="102">
        <v>0</v>
      </c>
      <c r="H103" s="103" t="s">
        <v>57</v>
      </c>
      <c r="I103" s="103" t="s">
        <v>101</v>
      </c>
      <c r="J103" s="237">
        <f t="shared" si="9"/>
        <v>26</v>
      </c>
      <c r="K103" s="258">
        <v>20</v>
      </c>
      <c r="L103" s="102">
        <v>0</v>
      </c>
      <c r="M103" s="376">
        <f t="shared" si="10"/>
        <v>6</v>
      </c>
      <c r="N103" s="103">
        <f t="shared" si="11"/>
        <v>78</v>
      </c>
    </row>
    <row r="104" spans="1:14" ht="13.5" thickBot="1">
      <c r="A104" s="105" t="s">
        <v>140</v>
      </c>
      <c r="B104" s="69" t="s">
        <v>132</v>
      </c>
      <c r="C104" s="257">
        <v>3</v>
      </c>
      <c r="D104" s="418">
        <v>4</v>
      </c>
      <c r="E104" s="110">
        <v>1</v>
      </c>
      <c r="F104" s="110">
        <f t="shared" si="12"/>
        <v>3</v>
      </c>
      <c r="G104" s="102">
        <v>0</v>
      </c>
      <c r="H104" s="103" t="s">
        <v>57</v>
      </c>
      <c r="I104" s="103" t="s">
        <v>101</v>
      </c>
      <c r="J104" s="237">
        <f t="shared" si="9"/>
        <v>26</v>
      </c>
      <c r="K104" s="102">
        <v>0</v>
      </c>
      <c r="L104" s="258">
        <v>20</v>
      </c>
      <c r="M104" s="277">
        <f t="shared" si="10"/>
        <v>6</v>
      </c>
      <c r="N104" s="103">
        <f t="shared" si="11"/>
        <v>78</v>
      </c>
    </row>
    <row r="105" spans="1:14" ht="13.5" thickBot="1">
      <c r="A105" s="148"/>
      <c r="B105" s="169" t="s">
        <v>45</v>
      </c>
      <c r="C105" s="404"/>
      <c r="D105" s="419">
        <f>SUM(D92:D104)</f>
        <v>40</v>
      </c>
      <c r="E105" s="260">
        <f>SUM(E92:E104)</f>
        <v>13</v>
      </c>
      <c r="F105" s="261">
        <f>SUM(F92:F104)</f>
        <v>27</v>
      </c>
      <c r="G105" s="245">
        <f>SUM(G92:G104)</f>
        <v>15</v>
      </c>
      <c r="H105" s="247" t="s">
        <v>37</v>
      </c>
      <c r="I105" s="247" t="s">
        <v>37</v>
      </c>
      <c r="J105" s="244">
        <f>SUM(J92:J104)</f>
        <v>338</v>
      </c>
      <c r="K105" s="242">
        <f>SUM(K92:K104)</f>
        <v>100</v>
      </c>
      <c r="L105" s="243">
        <f>SUM(L92:L104)</f>
        <v>130</v>
      </c>
      <c r="M105" s="367">
        <f>SUM(M92:M104)</f>
        <v>108</v>
      </c>
      <c r="N105" s="367">
        <f>SUM(N92:N104)</f>
        <v>702</v>
      </c>
    </row>
    <row r="106" spans="1:14" ht="12.75">
      <c r="A106" s="248"/>
      <c r="B106" s="182" t="s">
        <v>46</v>
      </c>
      <c r="C106" s="405"/>
      <c r="D106" s="262">
        <f>SUM(D95:D96,D98,D100:D101)</f>
        <v>15</v>
      </c>
      <c r="E106" s="263">
        <f>SUM(E95:E96,E98,E100:E101)</f>
        <v>5</v>
      </c>
      <c r="F106" s="263">
        <f>SUM(F95:F96,F98,F100:F101)</f>
        <v>10</v>
      </c>
      <c r="G106" s="264">
        <f>SUM(G105)</f>
        <v>15</v>
      </c>
      <c r="H106" s="231" t="s">
        <v>37</v>
      </c>
      <c r="I106" s="231" t="s">
        <v>37</v>
      </c>
      <c r="J106" s="240">
        <f>J101+J100+J98+J96+J95</f>
        <v>130</v>
      </c>
      <c r="K106" s="262">
        <f>K101+K100+K98+K96+K95</f>
        <v>10</v>
      </c>
      <c r="L106" s="263">
        <f>L101+L100+L98+L96+L95</f>
        <v>90</v>
      </c>
      <c r="M106" s="368">
        <f>M101+M100+M98+M96+M95</f>
        <v>30</v>
      </c>
      <c r="N106" s="368">
        <f>N101+N100+N98+N96+N95</f>
        <v>260</v>
      </c>
    </row>
    <row r="107" spans="1:14" ht="13.5" thickBot="1">
      <c r="A107" s="265"/>
      <c r="B107" s="21" t="s">
        <v>47</v>
      </c>
      <c r="C107" s="266"/>
      <c r="D107" s="267">
        <f>SUM(D104,D103)</f>
        <v>8</v>
      </c>
      <c r="E107" s="268">
        <f>SUM(E104,E103)</f>
        <v>2</v>
      </c>
      <c r="F107" s="269">
        <f>SUM(F104,F103)</f>
        <v>6</v>
      </c>
      <c r="G107" s="270">
        <f>SUM(G104,G103)</f>
        <v>0</v>
      </c>
      <c r="H107" s="241" t="s">
        <v>37</v>
      </c>
      <c r="I107" s="241" t="s">
        <v>37</v>
      </c>
      <c r="J107" s="369">
        <f>SUM(J104,J103)</f>
        <v>52</v>
      </c>
      <c r="K107" s="370">
        <f>SUM(K104,K103)</f>
        <v>20</v>
      </c>
      <c r="L107" s="371">
        <f>SUM(L104,L103)</f>
        <v>20</v>
      </c>
      <c r="M107" s="372">
        <f>SUM(M104,M103)</f>
        <v>12</v>
      </c>
      <c r="N107" s="372">
        <f>SUM(N104,N103)</f>
        <v>156</v>
      </c>
    </row>
    <row r="108" spans="1:14" ht="13.5" thickBot="1">
      <c r="A108" s="32"/>
      <c r="B108" s="57"/>
      <c r="C108" s="63"/>
      <c r="D108" s="63"/>
      <c r="E108" s="63"/>
      <c r="F108" s="63"/>
      <c r="G108" s="273"/>
      <c r="H108" s="273"/>
      <c r="I108" s="273"/>
      <c r="J108" s="273"/>
      <c r="K108" s="273"/>
      <c r="L108" s="273"/>
      <c r="M108" s="273"/>
      <c r="N108" s="274"/>
    </row>
    <row r="109" spans="1:14" ht="12.75">
      <c r="A109" s="73"/>
      <c r="B109" s="85" t="s">
        <v>143</v>
      </c>
      <c r="C109" s="83">
        <v>3</v>
      </c>
      <c r="D109" s="390">
        <f>SUM(D84,D86,D95,D97,D99:D100,D103:D104)</f>
        <v>30</v>
      </c>
      <c r="E109" s="88">
        <f>SUM(E104,E103,E100,E99,E97,E95,E84,E86)</f>
        <v>8</v>
      </c>
      <c r="F109" s="88">
        <f>SUM(F104,F103,F100,F99,F97,F95,F84,F86)</f>
        <v>22</v>
      </c>
      <c r="G109" s="88">
        <f>SUM(G104,G103,G100,G99,G97,G95,G84,G87/2)</f>
        <v>6</v>
      </c>
      <c r="H109" s="83" t="s">
        <v>37</v>
      </c>
      <c r="I109" s="83" t="s">
        <v>37</v>
      </c>
      <c r="J109" s="88">
        <f>SUM(J104,J103,J100,J99,J97,J95,J84,J86)</f>
        <v>208</v>
      </c>
      <c r="K109" s="88">
        <f>SUM(K104,K103,K100,K99,K97,K95,K84,K86)</f>
        <v>50</v>
      </c>
      <c r="L109" s="88">
        <f>SUM(L104,L103,L100,L99,L97,L95,L84,L86)</f>
        <v>75</v>
      </c>
      <c r="M109" s="275">
        <f>SUM(M104,M103,M100,M99,M97,M95,M84,M86)</f>
        <v>83</v>
      </c>
      <c r="N109" s="276">
        <f>SUM(N104,N103,N100,N99,N97,N95,N84,N86)</f>
        <v>572</v>
      </c>
    </row>
    <row r="110" spans="1:16" ht="13.5" thickBot="1">
      <c r="A110" s="87"/>
      <c r="B110" s="86" t="s">
        <v>143</v>
      </c>
      <c r="C110" s="84">
        <v>4</v>
      </c>
      <c r="D110" s="89">
        <f>SUM(D102,D101,D98,D96,D94,D93,D92,D85,D87)</f>
        <v>30</v>
      </c>
      <c r="E110" s="89">
        <f>SUM(E102,E101,E98,E96,E94,E93,E92,E85,E87)</f>
        <v>9</v>
      </c>
      <c r="F110" s="89">
        <f>SUM(F102,F101,F98,F96,F94,F93,F92,F85,F87)</f>
        <v>21</v>
      </c>
      <c r="G110" s="89">
        <f>SUM(G102,G101,G98,G96,G94,G93,G92,G85,G87)</f>
        <v>9</v>
      </c>
      <c r="H110" s="84" t="s">
        <v>37</v>
      </c>
      <c r="I110" s="84" t="s">
        <v>37</v>
      </c>
      <c r="J110" s="89">
        <f>SUM(J102,J101,J98,J96,J94,J93,J85,J87,J92)</f>
        <v>234</v>
      </c>
      <c r="K110" s="89">
        <f>SUM(K102,K101,K98,K96,K94,K93,K85,K87,K92)</f>
        <v>60</v>
      </c>
      <c r="L110" s="89">
        <f>SUM(L102,L101,L98,L96,L94,L93,L85,L87,L92)</f>
        <v>85</v>
      </c>
      <c r="M110" s="277">
        <f>SUM(M102,M101,M98,M96,M94,M93,M85,M87,M92)</f>
        <v>89</v>
      </c>
      <c r="N110" s="278">
        <f>SUM(N102,N101,N98,N96,N94,N93,N85,N87,N92)</f>
        <v>546</v>
      </c>
      <c r="O110" s="116"/>
      <c r="P110" s="5"/>
    </row>
    <row r="111" spans="1:14" ht="13.5" thickBot="1">
      <c r="A111" s="70"/>
      <c r="B111" s="71"/>
      <c r="C111" s="82"/>
      <c r="D111" s="82"/>
      <c r="E111" s="82"/>
      <c r="F111" s="82"/>
      <c r="G111" s="279"/>
      <c r="H111" s="279"/>
      <c r="I111" s="279"/>
      <c r="J111" s="279"/>
      <c r="K111" s="279"/>
      <c r="L111" s="279"/>
      <c r="M111" s="279"/>
      <c r="N111" s="280"/>
    </row>
    <row r="112" spans="1:14" ht="13.5" thickBot="1">
      <c r="A112" s="440" t="s">
        <v>94</v>
      </c>
      <c r="B112" s="441"/>
      <c r="C112" s="281" t="s">
        <v>37</v>
      </c>
      <c r="D112" s="282">
        <f>SUM(D109:D110)</f>
        <v>60</v>
      </c>
      <c r="E112" s="282">
        <f>SUM(E109:E110)</f>
        <v>17</v>
      </c>
      <c r="F112" s="282">
        <f>SUM(F109:F110)</f>
        <v>43</v>
      </c>
      <c r="G112" s="281">
        <f>SUM(G109:G110)</f>
        <v>15</v>
      </c>
      <c r="H112" s="90" t="s">
        <v>37</v>
      </c>
      <c r="I112" s="90" t="s">
        <v>37</v>
      </c>
      <c r="J112" s="283">
        <f>SUM(J109:J110)</f>
        <v>442</v>
      </c>
      <c r="K112" s="284">
        <f>SUM(K109:K110)</f>
        <v>110</v>
      </c>
      <c r="L112" s="284">
        <f>SUM(L109:L110)</f>
        <v>160</v>
      </c>
      <c r="M112" s="90">
        <f>SUM(M109:M110)</f>
        <v>172</v>
      </c>
      <c r="N112" s="281">
        <f>SUM(N109:N110)</f>
        <v>1118</v>
      </c>
    </row>
    <row r="113" spans="1:14" ht="12.75">
      <c r="A113" s="9"/>
      <c r="B113" s="9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</row>
    <row r="114" spans="1:14" ht="12.75">
      <c r="A114" s="4"/>
      <c r="B114" s="17" t="s">
        <v>41</v>
      </c>
      <c r="C114" s="4"/>
      <c r="D114" s="4"/>
      <c r="E114" s="4"/>
      <c r="F114" s="4"/>
      <c r="G114" s="134"/>
      <c r="H114" s="134"/>
      <c r="I114" s="134"/>
      <c r="J114" s="134"/>
      <c r="K114" s="134"/>
      <c r="L114" s="134"/>
      <c r="M114" s="134"/>
      <c r="N114" s="134"/>
    </row>
    <row r="115" spans="1:14" ht="12.75">
      <c r="A115" s="4"/>
      <c r="B115" s="17" t="s">
        <v>42</v>
      </c>
      <c r="C115" s="4"/>
      <c r="D115" s="4"/>
      <c r="E115" s="4"/>
      <c r="F115" s="4"/>
      <c r="G115" s="134"/>
      <c r="H115" s="134"/>
      <c r="I115" s="134"/>
      <c r="J115" s="134"/>
      <c r="K115" s="134"/>
      <c r="L115" s="134"/>
      <c r="M115" s="134"/>
      <c r="N115" s="134"/>
    </row>
    <row r="116" spans="1:14" ht="12.75">
      <c r="A116" s="4"/>
      <c r="B116" s="17"/>
      <c r="C116" s="4"/>
      <c r="D116" s="4"/>
      <c r="E116" s="4"/>
      <c r="F116" s="4"/>
      <c r="G116" s="134"/>
      <c r="H116" s="134"/>
      <c r="I116" s="134"/>
      <c r="J116" s="134"/>
      <c r="K116" s="134"/>
      <c r="L116" s="134"/>
      <c r="M116" s="134"/>
      <c r="N116" s="134"/>
    </row>
    <row r="117" spans="1:14" ht="12.75">
      <c r="A117" s="4"/>
      <c r="B117" s="17"/>
      <c r="C117" s="4"/>
      <c r="D117" s="4"/>
      <c r="E117" s="4"/>
      <c r="F117" s="4"/>
      <c r="G117" s="134"/>
      <c r="H117" s="134"/>
      <c r="I117" s="134"/>
      <c r="J117" s="134"/>
      <c r="K117" s="134"/>
      <c r="L117" s="134"/>
      <c r="M117" s="134"/>
      <c r="N117" s="134"/>
    </row>
    <row r="118" spans="1:14" ht="16.5" thickBot="1">
      <c r="A118" s="4"/>
      <c r="B118" s="452" t="s">
        <v>61</v>
      </c>
      <c r="C118" s="452"/>
      <c r="D118" s="452"/>
      <c r="E118" s="452"/>
      <c r="F118" s="4"/>
      <c r="G118" s="134"/>
      <c r="H118" s="134"/>
      <c r="I118" s="134"/>
      <c r="J118" s="134"/>
      <c r="K118" s="134"/>
      <c r="L118" s="134"/>
      <c r="M118" s="134"/>
      <c r="N118" s="134"/>
    </row>
    <row r="119" spans="1:14" ht="12.75">
      <c r="A119" s="122" t="s">
        <v>0</v>
      </c>
      <c r="B119" s="10"/>
      <c r="C119" s="123"/>
      <c r="D119" s="442" t="s">
        <v>32</v>
      </c>
      <c r="E119" s="443"/>
      <c r="F119" s="443"/>
      <c r="G119" s="48" t="s">
        <v>21</v>
      </c>
      <c r="H119" s="51"/>
      <c r="I119" s="2"/>
      <c r="J119" s="442" t="s">
        <v>35</v>
      </c>
      <c r="K119" s="443"/>
      <c r="L119" s="443"/>
      <c r="M119" s="451"/>
      <c r="N119" s="114" t="s">
        <v>16</v>
      </c>
    </row>
    <row r="120" spans="1:14" ht="12.75">
      <c r="A120" s="126"/>
      <c r="B120" s="11" t="s">
        <v>13</v>
      </c>
      <c r="C120" s="129" t="s">
        <v>62</v>
      </c>
      <c r="D120" s="127" t="s">
        <v>2</v>
      </c>
      <c r="E120" s="24" t="s">
        <v>29</v>
      </c>
      <c r="F120" s="14" t="s">
        <v>16</v>
      </c>
      <c r="G120" s="49" t="s">
        <v>33</v>
      </c>
      <c r="H120" s="52" t="s">
        <v>63</v>
      </c>
      <c r="I120" s="58" t="s">
        <v>62</v>
      </c>
      <c r="J120" s="285" t="s">
        <v>2</v>
      </c>
      <c r="K120" s="475" t="s">
        <v>36</v>
      </c>
      <c r="L120" s="475"/>
      <c r="M120" s="68" t="s">
        <v>34</v>
      </c>
      <c r="N120" s="112" t="s">
        <v>141</v>
      </c>
    </row>
    <row r="121" spans="1:14" ht="12.75">
      <c r="A121" s="3"/>
      <c r="B121" s="11" t="s">
        <v>3</v>
      </c>
      <c r="C121" s="129"/>
      <c r="D121" s="126"/>
      <c r="E121" s="24" t="s">
        <v>14</v>
      </c>
      <c r="F121" s="7" t="s">
        <v>20</v>
      </c>
      <c r="G121" s="50" t="s">
        <v>64</v>
      </c>
      <c r="H121" s="52"/>
      <c r="I121" s="59"/>
      <c r="J121" s="25"/>
      <c r="K121" s="26" t="s">
        <v>15</v>
      </c>
      <c r="L121" s="111" t="s">
        <v>65</v>
      </c>
      <c r="M121" s="39"/>
      <c r="N121" s="112"/>
    </row>
    <row r="122" spans="1:14" ht="12.75">
      <c r="A122" s="126"/>
      <c r="B122" s="11"/>
      <c r="C122" s="134"/>
      <c r="D122" s="126"/>
      <c r="E122" s="24" t="s">
        <v>24</v>
      </c>
      <c r="F122" s="7" t="s">
        <v>17</v>
      </c>
      <c r="G122" s="50" t="s">
        <v>66</v>
      </c>
      <c r="H122" s="133"/>
      <c r="I122" s="6"/>
      <c r="J122" s="16"/>
      <c r="K122" s="135"/>
      <c r="L122" s="106"/>
      <c r="M122" s="107"/>
      <c r="N122" s="112"/>
    </row>
    <row r="123" spans="1:14" ht="12.75">
      <c r="A123" s="126"/>
      <c r="B123" s="133"/>
      <c r="C123" s="137"/>
      <c r="D123" s="126"/>
      <c r="E123" s="24" t="s">
        <v>30</v>
      </c>
      <c r="F123" s="7"/>
      <c r="G123" s="50" t="s">
        <v>18</v>
      </c>
      <c r="H123" s="52"/>
      <c r="I123" s="134"/>
      <c r="J123" s="138"/>
      <c r="K123" s="135"/>
      <c r="L123" s="139"/>
      <c r="M123" s="140"/>
      <c r="N123" s="136"/>
    </row>
    <row r="124" spans="1:14" ht="12.75">
      <c r="A124" s="126"/>
      <c r="B124" s="133"/>
      <c r="C124" s="137"/>
      <c r="D124" s="126"/>
      <c r="E124" s="24"/>
      <c r="F124" s="7"/>
      <c r="G124" s="50"/>
      <c r="H124" s="52"/>
      <c r="I124" s="134"/>
      <c r="J124" s="138"/>
      <c r="K124" s="135"/>
      <c r="L124" s="139"/>
      <c r="M124" s="140"/>
      <c r="N124" s="136"/>
    </row>
    <row r="125" spans="1:14" ht="13.5" thickBot="1">
      <c r="A125" s="143"/>
      <c r="B125" s="141"/>
      <c r="C125" s="121"/>
      <c r="D125" s="143"/>
      <c r="E125" s="27"/>
      <c r="F125" s="28"/>
      <c r="G125" s="28"/>
      <c r="H125" s="141"/>
      <c r="I125" s="121"/>
      <c r="J125" s="144"/>
      <c r="K125" s="145"/>
      <c r="L125" s="146"/>
      <c r="M125" s="147"/>
      <c r="N125" s="142"/>
    </row>
    <row r="126" spans="1:14" ht="16.5" thickBot="1">
      <c r="A126" s="446" t="s">
        <v>67</v>
      </c>
      <c r="B126" s="447"/>
      <c r="C126" s="91" t="s">
        <v>37</v>
      </c>
      <c r="D126" s="286">
        <f>SUM(D112,D67)</f>
        <v>120</v>
      </c>
      <c r="E126" s="286">
        <f>SUM(E112,E67)</f>
        <v>40.75</v>
      </c>
      <c r="F126" s="286">
        <f>SUM(F112,F67)</f>
        <v>79.25</v>
      </c>
      <c r="G126" s="286">
        <f>SUM(G112,G67)</f>
        <v>33</v>
      </c>
      <c r="H126" s="287" t="s">
        <v>37</v>
      </c>
      <c r="I126" s="288" t="s">
        <v>37</v>
      </c>
      <c r="J126" s="289">
        <f>SUM(J112,J67)</f>
        <v>1062.5</v>
      </c>
      <c r="K126" s="290">
        <f>SUM(K112,K67)</f>
        <v>262</v>
      </c>
      <c r="L126" s="290">
        <f>SUM(L112,L67)</f>
        <v>420</v>
      </c>
      <c r="M126" s="291">
        <f>SUM(M112,M67)</f>
        <v>380.5</v>
      </c>
      <c r="N126" s="287">
        <f>SUM(N112,N67)</f>
        <v>2060.5</v>
      </c>
    </row>
    <row r="127" spans="1:14" ht="16.5" thickBot="1">
      <c r="A127" s="444" t="s">
        <v>68</v>
      </c>
      <c r="B127" s="445"/>
      <c r="C127" s="29"/>
      <c r="D127" s="121"/>
      <c r="E127" s="292"/>
      <c r="F127" s="121"/>
      <c r="G127" s="121"/>
      <c r="H127" s="121"/>
      <c r="I127" s="121"/>
      <c r="J127" s="293"/>
      <c r="K127" s="121"/>
      <c r="L127" s="253"/>
      <c r="M127" s="150"/>
      <c r="N127" s="142"/>
    </row>
    <row r="128" spans="1:14" ht="13.5" thickBot="1">
      <c r="A128" s="30" t="s">
        <v>6</v>
      </c>
      <c r="B128" s="18" t="s">
        <v>5</v>
      </c>
      <c r="C128" s="294"/>
      <c r="D128" s="18"/>
      <c r="E128" s="18"/>
      <c r="F128" s="18"/>
      <c r="G128" s="150"/>
      <c r="H128" s="294"/>
      <c r="I128" s="294"/>
      <c r="J128" s="150"/>
      <c r="K128" s="150"/>
      <c r="L128" s="150"/>
      <c r="M128" s="150"/>
      <c r="N128" s="151"/>
    </row>
    <row r="129" spans="1:14" ht="12.75">
      <c r="A129" s="295"/>
      <c r="B129" s="296" t="s">
        <v>45</v>
      </c>
      <c r="C129" s="115" t="s">
        <v>37</v>
      </c>
      <c r="D129" s="159">
        <f>D32</f>
        <v>4</v>
      </c>
      <c r="E129" s="160">
        <f>E32</f>
        <v>1</v>
      </c>
      <c r="F129" s="160">
        <f>F32</f>
        <v>3</v>
      </c>
      <c r="G129" s="297">
        <f>G32</f>
        <v>0</v>
      </c>
      <c r="H129" s="115" t="s">
        <v>37</v>
      </c>
      <c r="I129" s="115" t="s">
        <v>37</v>
      </c>
      <c r="J129" s="124">
        <f>SUM(J32)</f>
        <v>26</v>
      </c>
      <c r="K129" s="160">
        <f>SUM(K32)</f>
        <v>20</v>
      </c>
      <c r="L129" s="297">
        <f>SUM(L32)</f>
        <v>0</v>
      </c>
      <c r="M129" s="125">
        <f>SUM(M32)</f>
        <v>6</v>
      </c>
      <c r="N129" s="115">
        <f>SUM(N32)</f>
        <v>78</v>
      </c>
    </row>
    <row r="130" spans="1:14" ht="12.75">
      <c r="A130" s="298"/>
      <c r="B130" s="299" t="s">
        <v>46</v>
      </c>
      <c r="C130" s="101" t="s">
        <v>37</v>
      </c>
      <c r="D130" s="300">
        <v>0</v>
      </c>
      <c r="E130" s="301">
        <v>0</v>
      </c>
      <c r="F130" s="185">
        <v>0</v>
      </c>
      <c r="G130" s="186">
        <v>0</v>
      </c>
      <c r="H130" s="101" t="s">
        <v>37</v>
      </c>
      <c r="I130" s="101" t="s">
        <v>37</v>
      </c>
      <c r="J130" s="302">
        <v>0</v>
      </c>
      <c r="K130" s="185">
        <v>0</v>
      </c>
      <c r="L130" s="186">
        <v>0</v>
      </c>
      <c r="M130" s="204">
        <v>0</v>
      </c>
      <c r="N130" s="101">
        <v>0</v>
      </c>
    </row>
    <row r="131" spans="1:14" ht="13.5" thickBot="1">
      <c r="A131" s="303"/>
      <c r="B131" s="67" t="s">
        <v>47</v>
      </c>
      <c r="C131" s="201" t="s">
        <v>37</v>
      </c>
      <c r="D131" s="193">
        <v>0</v>
      </c>
      <c r="E131" s="219">
        <v>0</v>
      </c>
      <c r="F131" s="217">
        <v>0</v>
      </c>
      <c r="G131" s="200">
        <v>0</v>
      </c>
      <c r="H131" s="201" t="s">
        <v>37</v>
      </c>
      <c r="I131" s="201" t="s">
        <v>37</v>
      </c>
      <c r="J131" s="304">
        <v>0</v>
      </c>
      <c r="K131" s="217">
        <v>0</v>
      </c>
      <c r="L131" s="200">
        <v>0</v>
      </c>
      <c r="M131" s="209">
        <v>0</v>
      </c>
      <c r="N131" s="218">
        <v>0</v>
      </c>
    </row>
    <row r="132" spans="1:14" ht="13.5" thickBot="1">
      <c r="A132" s="30" t="s">
        <v>7</v>
      </c>
      <c r="B132" s="18" t="s">
        <v>8</v>
      </c>
      <c r="C132" s="294"/>
      <c r="D132" s="18"/>
      <c r="E132" s="18"/>
      <c r="F132" s="18"/>
      <c r="G132" s="150"/>
      <c r="H132" s="294"/>
      <c r="I132" s="294"/>
      <c r="J132" s="150"/>
      <c r="K132" s="150"/>
      <c r="L132" s="150"/>
      <c r="M132" s="150"/>
      <c r="N132" s="151"/>
    </row>
    <row r="133" spans="1:14" ht="12.75">
      <c r="A133" s="295"/>
      <c r="B133" s="296" t="s">
        <v>45</v>
      </c>
      <c r="C133" s="115" t="s">
        <v>37</v>
      </c>
      <c r="D133" s="305">
        <f aca="true" t="shared" si="13" ref="D133:G135">SUM(D88,D40)</f>
        <v>40</v>
      </c>
      <c r="E133" s="306">
        <f t="shared" si="13"/>
        <v>8</v>
      </c>
      <c r="F133" s="306">
        <f t="shared" si="13"/>
        <v>32</v>
      </c>
      <c r="G133" s="306">
        <f t="shared" si="13"/>
        <v>2</v>
      </c>
      <c r="H133" s="115" t="s">
        <v>37</v>
      </c>
      <c r="I133" s="115" t="s">
        <v>37</v>
      </c>
      <c r="J133" s="307">
        <f>SUM(J88,J40)</f>
        <v>208</v>
      </c>
      <c r="K133" s="308">
        <f>SUM(K88,K40)</f>
        <v>20</v>
      </c>
      <c r="L133" s="309">
        <f>SUM(L88,L40)</f>
        <v>60</v>
      </c>
      <c r="M133" s="310">
        <f>SUM(M88,M40)</f>
        <v>128</v>
      </c>
      <c r="N133" s="310">
        <f>SUM(N88,N40)</f>
        <v>832</v>
      </c>
    </row>
    <row r="134" spans="1:14" ht="12.75">
      <c r="A134" s="298"/>
      <c r="B134" s="299" t="s">
        <v>46</v>
      </c>
      <c r="C134" s="101" t="s">
        <v>37</v>
      </c>
      <c r="D134" s="311">
        <f t="shared" si="13"/>
        <v>2</v>
      </c>
      <c r="E134" s="312">
        <f t="shared" si="13"/>
        <v>1</v>
      </c>
      <c r="F134" s="313">
        <f t="shared" si="13"/>
        <v>1</v>
      </c>
      <c r="G134" s="313">
        <f t="shared" si="13"/>
        <v>2</v>
      </c>
      <c r="H134" s="314" t="s">
        <v>37</v>
      </c>
      <c r="I134" s="101" t="s">
        <v>37</v>
      </c>
      <c r="J134" s="301">
        <f aca="true" t="shared" si="14" ref="J134:L135">SUM(J89,J41)</f>
        <v>26</v>
      </c>
      <c r="K134" s="301">
        <f t="shared" si="14"/>
        <v>0</v>
      </c>
      <c r="L134" s="301">
        <f t="shared" si="14"/>
        <v>10</v>
      </c>
      <c r="M134" s="204">
        <v>0</v>
      </c>
      <c r="N134" s="101">
        <f>SUM(N89,N41)</f>
        <v>26</v>
      </c>
    </row>
    <row r="135" spans="1:14" ht="13.5" thickBot="1">
      <c r="A135" s="303"/>
      <c r="B135" s="67" t="s">
        <v>47</v>
      </c>
      <c r="C135" s="201" t="s">
        <v>37</v>
      </c>
      <c r="D135" s="315">
        <f t="shared" si="13"/>
        <v>32</v>
      </c>
      <c r="E135" s="272">
        <f t="shared" si="13"/>
        <v>4</v>
      </c>
      <c r="F135" s="271">
        <f t="shared" si="13"/>
        <v>28</v>
      </c>
      <c r="G135" s="316">
        <f t="shared" si="13"/>
        <v>0</v>
      </c>
      <c r="H135" s="201" t="s">
        <v>37</v>
      </c>
      <c r="I135" s="201" t="s">
        <v>37</v>
      </c>
      <c r="J135" s="193">
        <f t="shared" si="14"/>
        <v>104</v>
      </c>
      <c r="K135" s="168">
        <f t="shared" si="14"/>
        <v>0</v>
      </c>
      <c r="L135" s="200">
        <f t="shared" si="14"/>
        <v>40</v>
      </c>
      <c r="M135" s="209">
        <f>SUM(M90,M42)</f>
        <v>64</v>
      </c>
      <c r="N135" s="199">
        <f>SUM(N90,N42)</f>
        <v>728</v>
      </c>
    </row>
    <row r="136" spans="1:14" ht="13.5" thickBot="1">
      <c r="A136" s="30" t="s">
        <v>9</v>
      </c>
      <c r="B136" s="18" t="s">
        <v>11</v>
      </c>
      <c r="C136" s="294"/>
      <c r="D136" s="117"/>
      <c r="E136" s="117"/>
      <c r="F136" s="117"/>
      <c r="G136" s="150"/>
      <c r="H136" s="294"/>
      <c r="I136" s="294"/>
      <c r="J136" s="150"/>
      <c r="K136" s="150"/>
      <c r="L136" s="150"/>
      <c r="M136" s="150"/>
      <c r="N136" s="151"/>
    </row>
    <row r="137" spans="1:14" ht="12.75">
      <c r="A137" s="295"/>
      <c r="B137" s="296" t="s">
        <v>45</v>
      </c>
      <c r="C137" s="115" t="s">
        <v>37</v>
      </c>
      <c r="D137" s="159">
        <f aca="true" t="shared" si="15" ref="D137:G139">SUM(D105,D55)</f>
        <v>65.5</v>
      </c>
      <c r="E137" s="297">
        <f t="shared" si="15"/>
        <v>24</v>
      </c>
      <c r="F137" s="160">
        <f t="shared" si="15"/>
        <v>41.5</v>
      </c>
      <c r="G137" s="125">
        <f t="shared" si="15"/>
        <v>31</v>
      </c>
      <c r="H137" s="115" t="s">
        <v>37</v>
      </c>
      <c r="I137" s="115" t="s">
        <v>37</v>
      </c>
      <c r="J137" s="317">
        <f aca="true" t="shared" si="16" ref="J137:N139">SUM(J105,J55)</f>
        <v>624</v>
      </c>
      <c r="K137" s="318">
        <f t="shared" si="16"/>
        <v>180</v>
      </c>
      <c r="L137" s="318">
        <f t="shared" si="16"/>
        <v>240</v>
      </c>
      <c r="M137" s="319">
        <f t="shared" si="16"/>
        <v>204</v>
      </c>
      <c r="N137" s="363">
        <f t="shared" si="16"/>
        <v>1079</v>
      </c>
    </row>
    <row r="138" spans="1:14" ht="12.75">
      <c r="A138" s="298"/>
      <c r="B138" s="299" t="s">
        <v>46</v>
      </c>
      <c r="C138" s="101" t="s">
        <v>37</v>
      </c>
      <c r="D138" s="300">
        <f t="shared" si="15"/>
        <v>26.5</v>
      </c>
      <c r="E138" s="301">
        <f t="shared" si="15"/>
        <v>10</v>
      </c>
      <c r="F138" s="185">
        <f t="shared" si="15"/>
        <v>16.5</v>
      </c>
      <c r="G138" s="185">
        <f t="shared" si="15"/>
        <v>31</v>
      </c>
      <c r="H138" s="101" t="s">
        <v>37</v>
      </c>
      <c r="I138" s="101" t="s">
        <v>37</v>
      </c>
      <c r="J138" s="234">
        <f t="shared" si="16"/>
        <v>260</v>
      </c>
      <c r="K138" s="235">
        <f t="shared" si="16"/>
        <v>30</v>
      </c>
      <c r="L138" s="235">
        <f t="shared" si="16"/>
        <v>180</v>
      </c>
      <c r="M138" s="236">
        <f t="shared" si="16"/>
        <v>50</v>
      </c>
      <c r="N138" s="365">
        <f t="shared" si="16"/>
        <v>429</v>
      </c>
    </row>
    <row r="139" spans="1:14" ht="13.5" thickBot="1">
      <c r="A139" s="303"/>
      <c r="B139" s="67" t="s">
        <v>47</v>
      </c>
      <c r="C139" s="201" t="s">
        <v>37</v>
      </c>
      <c r="D139" s="320">
        <f t="shared" si="15"/>
        <v>8</v>
      </c>
      <c r="E139" s="321">
        <f t="shared" si="15"/>
        <v>2</v>
      </c>
      <c r="F139" s="322">
        <f t="shared" si="15"/>
        <v>6</v>
      </c>
      <c r="G139" s="156">
        <f t="shared" si="15"/>
        <v>0</v>
      </c>
      <c r="H139" s="201" t="s">
        <v>37</v>
      </c>
      <c r="I139" s="201" t="s">
        <v>37</v>
      </c>
      <c r="J139" s="323">
        <f t="shared" si="16"/>
        <v>52</v>
      </c>
      <c r="K139" s="324">
        <f t="shared" si="16"/>
        <v>20</v>
      </c>
      <c r="L139" s="325">
        <f t="shared" si="16"/>
        <v>20</v>
      </c>
      <c r="M139" s="251">
        <f t="shared" si="16"/>
        <v>12</v>
      </c>
      <c r="N139" s="364">
        <f t="shared" si="16"/>
        <v>156</v>
      </c>
    </row>
    <row r="140" spans="1:14" ht="13.5" thickBot="1">
      <c r="A140" s="30" t="s">
        <v>10</v>
      </c>
      <c r="B140" s="18" t="s">
        <v>69</v>
      </c>
      <c r="C140" s="294"/>
      <c r="D140" s="150"/>
      <c r="E140" s="150"/>
      <c r="F140" s="150"/>
      <c r="G140" s="150"/>
      <c r="H140" s="294"/>
      <c r="I140" s="294"/>
      <c r="J140" s="150"/>
      <c r="K140" s="150"/>
      <c r="L140" s="150"/>
      <c r="M140" s="150"/>
      <c r="N140" s="151"/>
    </row>
    <row r="141" spans="1:14" ht="12.75">
      <c r="A141" s="115">
        <v>1</v>
      </c>
      <c r="B141" s="210" t="s">
        <v>142</v>
      </c>
      <c r="C141" s="115" t="s">
        <v>37</v>
      </c>
      <c r="D141" s="159">
        <v>0.25</v>
      </c>
      <c r="E141" s="160">
        <v>0.25</v>
      </c>
      <c r="F141" s="160">
        <v>0</v>
      </c>
      <c r="G141" s="211">
        <v>0</v>
      </c>
      <c r="H141" s="115" t="s">
        <v>37</v>
      </c>
      <c r="I141" s="115" t="s">
        <v>37</v>
      </c>
      <c r="J141" s="159">
        <v>2</v>
      </c>
      <c r="K141" s="160">
        <v>2</v>
      </c>
      <c r="L141" s="160">
        <v>0</v>
      </c>
      <c r="M141" s="211">
        <v>0</v>
      </c>
      <c r="N141" s="115">
        <v>0</v>
      </c>
    </row>
    <row r="142" spans="1:14" ht="12.75">
      <c r="A142" s="178">
        <v>2</v>
      </c>
      <c r="B142" s="326" t="s">
        <v>44</v>
      </c>
      <c r="C142" s="178" t="s">
        <v>37</v>
      </c>
      <c r="D142" s="327">
        <v>0.25</v>
      </c>
      <c r="E142" s="156">
        <v>0.25</v>
      </c>
      <c r="F142" s="157">
        <v>0</v>
      </c>
      <c r="G142" s="158">
        <v>0</v>
      </c>
      <c r="H142" s="178" t="s">
        <v>37</v>
      </c>
      <c r="I142" s="178" t="s">
        <v>37</v>
      </c>
      <c r="J142" s="168">
        <v>2</v>
      </c>
      <c r="K142" s="157">
        <v>2</v>
      </c>
      <c r="L142" s="158">
        <v>0</v>
      </c>
      <c r="M142" s="208">
        <v>0</v>
      </c>
      <c r="N142" s="328">
        <v>0</v>
      </c>
    </row>
    <row r="143" spans="1:14" ht="13.5" thickBot="1">
      <c r="A143" s="79">
        <v>3</v>
      </c>
      <c r="B143" s="329" t="s">
        <v>145</v>
      </c>
      <c r="C143" s="201" t="s">
        <v>37</v>
      </c>
      <c r="D143" s="193">
        <v>0.5</v>
      </c>
      <c r="E143" s="217">
        <v>0.5</v>
      </c>
      <c r="F143" s="217">
        <v>0</v>
      </c>
      <c r="G143" s="209">
        <v>0</v>
      </c>
      <c r="H143" s="201" t="s">
        <v>37</v>
      </c>
      <c r="I143" s="201" t="s">
        <v>37</v>
      </c>
      <c r="J143" s="219">
        <v>4</v>
      </c>
      <c r="K143" s="217">
        <v>4</v>
      </c>
      <c r="L143" s="200">
        <v>0</v>
      </c>
      <c r="M143" s="209">
        <v>0</v>
      </c>
      <c r="N143" s="218">
        <v>0</v>
      </c>
    </row>
    <row r="144" spans="3:4" ht="12.75">
      <c r="C144" s="129"/>
      <c r="D144" s="330"/>
    </row>
    <row r="145" spans="1:3" ht="13.5" thickBot="1">
      <c r="A145" s="1"/>
      <c r="B145" s="1"/>
      <c r="C145" s="129"/>
    </row>
    <row r="146" spans="1:14" ht="12.75">
      <c r="A146" s="31" t="s">
        <v>6</v>
      </c>
      <c r="B146" s="32" t="s">
        <v>70</v>
      </c>
      <c r="C146" s="308"/>
      <c r="D146" s="457" t="s">
        <v>71</v>
      </c>
      <c r="E146" s="458"/>
      <c r="F146" s="46" t="s">
        <v>72</v>
      </c>
      <c r="G146" s="45"/>
      <c r="H146" s="4"/>
      <c r="I146" s="31" t="s">
        <v>7</v>
      </c>
      <c r="J146" s="33" t="s">
        <v>73</v>
      </c>
      <c r="K146" s="34"/>
      <c r="L146" s="34"/>
      <c r="M146" s="34"/>
      <c r="N146" s="331"/>
    </row>
    <row r="147" spans="1:14" ht="12.75">
      <c r="A147" s="3"/>
      <c r="B147" s="35" t="s">
        <v>74</v>
      </c>
      <c r="C147" s="129"/>
      <c r="D147" s="36" t="s">
        <v>21</v>
      </c>
      <c r="E147" s="128" t="s">
        <v>75</v>
      </c>
      <c r="F147" s="9" t="s">
        <v>21</v>
      </c>
      <c r="G147" s="37" t="s">
        <v>75</v>
      </c>
      <c r="H147" s="134"/>
      <c r="I147" s="126"/>
      <c r="J147" s="38" t="s">
        <v>76</v>
      </c>
      <c r="K147" s="6"/>
      <c r="L147" s="6"/>
      <c r="M147" s="65"/>
      <c r="N147" s="39" t="s">
        <v>75</v>
      </c>
    </row>
    <row r="148" spans="1:14" ht="13.5" thickBot="1">
      <c r="A148" s="143"/>
      <c r="B148" s="40" t="s">
        <v>77</v>
      </c>
      <c r="C148" s="332"/>
      <c r="D148" s="41" t="s">
        <v>33</v>
      </c>
      <c r="E148" s="140"/>
      <c r="F148" s="134"/>
      <c r="G148" s="140"/>
      <c r="H148" s="134"/>
      <c r="I148" s="126"/>
      <c r="J148" s="42" t="s">
        <v>78</v>
      </c>
      <c r="K148" s="43"/>
      <c r="L148" s="43"/>
      <c r="M148" s="66"/>
      <c r="N148" s="140"/>
    </row>
    <row r="149" spans="1:14" ht="13.5" thickBot="1">
      <c r="A149" s="143"/>
      <c r="B149" s="92" t="s">
        <v>79</v>
      </c>
      <c r="C149" s="224"/>
      <c r="D149" s="333">
        <f>SUM(D126)</f>
        <v>120</v>
      </c>
      <c r="E149" s="334">
        <v>100</v>
      </c>
      <c r="F149" s="224">
        <f>SUM(J126,N126)</f>
        <v>3123</v>
      </c>
      <c r="G149" s="334">
        <v>100</v>
      </c>
      <c r="H149" s="134"/>
      <c r="I149" s="461" t="s">
        <v>80</v>
      </c>
      <c r="J149" s="462"/>
      <c r="K149" s="462"/>
      <c r="L149" s="462"/>
      <c r="M149" s="463"/>
      <c r="N149" s="335"/>
    </row>
    <row r="150" spans="1:14" ht="14.25">
      <c r="A150" s="126">
        <v>1</v>
      </c>
      <c r="B150" s="93" t="s">
        <v>81</v>
      </c>
      <c r="C150" s="336"/>
      <c r="D150" s="480">
        <f>SUM(E126)</f>
        <v>40.75</v>
      </c>
      <c r="E150" s="481">
        <f>D150*100/D149</f>
        <v>33.958333333333336</v>
      </c>
      <c r="F150" s="482">
        <f>SUM(J126)</f>
        <v>1062.5</v>
      </c>
      <c r="G150" s="481">
        <f>F150*100/F149</f>
        <v>34.021773935318606</v>
      </c>
      <c r="H150" s="134"/>
      <c r="I150" s="337">
        <v>1</v>
      </c>
      <c r="J150" s="338" t="s">
        <v>123</v>
      </c>
      <c r="K150" s="338"/>
      <c r="L150" s="338"/>
      <c r="M150" s="339"/>
      <c r="N150" s="340">
        <v>68.53</v>
      </c>
    </row>
    <row r="151" spans="1:14" ht="14.25">
      <c r="A151" s="341"/>
      <c r="B151" s="94" t="s">
        <v>82</v>
      </c>
      <c r="C151" s="342"/>
      <c r="D151" s="479"/>
      <c r="E151" s="469"/>
      <c r="F151" s="477"/>
      <c r="G151" s="469"/>
      <c r="H151" s="134"/>
      <c r="I151" s="343">
        <v>2</v>
      </c>
      <c r="J151" s="338" t="s">
        <v>95</v>
      </c>
      <c r="K151" s="338"/>
      <c r="L151" s="338"/>
      <c r="M151" s="339"/>
      <c r="N151" s="340">
        <v>31.47</v>
      </c>
    </row>
    <row r="152" spans="1:14" ht="14.25">
      <c r="A152" s="44">
        <v>2</v>
      </c>
      <c r="B152" s="95" t="s">
        <v>83</v>
      </c>
      <c r="C152" s="344"/>
      <c r="D152" s="345">
        <v>4</v>
      </c>
      <c r="E152" s="346">
        <f>D152*100/D149</f>
        <v>3.3333333333333335</v>
      </c>
      <c r="F152" s="344">
        <f>SUM(J129,N129)</f>
        <v>104</v>
      </c>
      <c r="G152" s="346">
        <f>F152*100/F149</f>
        <v>3.330131284021774</v>
      </c>
      <c r="H152" s="134"/>
      <c r="I152" s="64"/>
      <c r="J152" s="347"/>
      <c r="K152" s="347"/>
      <c r="L152" s="347"/>
      <c r="M152" s="347"/>
      <c r="N152" s="213"/>
    </row>
    <row r="153" spans="1:14" ht="14.25">
      <c r="A153" s="348">
        <v>3</v>
      </c>
      <c r="B153" s="96" t="s">
        <v>84</v>
      </c>
      <c r="C153" s="349"/>
      <c r="D153" s="478">
        <f>SUM(G126)</f>
        <v>33</v>
      </c>
      <c r="E153" s="468">
        <f>D153*100/D149</f>
        <v>27.5</v>
      </c>
      <c r="F153" s="466">
        <f>SUM(J138,N138,J134,N134)</f>
        <v>741</v>
      </c>
      <c r="G153" s="468">
        <f>F153*100/F149</f>
        <v>23.727185398655138</v>
      </c>
      <c r="H153" s="134"/>
      <c r="I153" s="64"/>
      <c r="J153" s="464"/>
      <c r="K153" s="465"/>
      <c r="L153" s="465"/>
      <c r="M153" s="347"/>
      <c r="N153" s="213"/>
    </row>
    <row r="154" spans="1:14" ht="14.25">
      <c r="A154" s="341"/>
      <c r="B154" s="94" t="s">
        <v>85</v>
      </c>
      <c r="C154" s="342"/>
      <c r="D154" s="479"/>
      <c r="E154" s="469"/>
      <c r="F154" s="467"/>
      <c r="G154" s="469"/>
      <c r="H154" s="134"/>
      <c r="I154" s="64"/>
      <c r="J154" s="464"/>
      <c r="K154" s="465"/>
      <c r="L154" s="465"/>
      <c r="M154" s="347"/>
      <c r="N154" s="213"/>
    </row>
    <row r="155" spans="1:14" ht="14.25">
      <c r="A155" s="348">
        <v>4</v>
      </c>
      <c r="B155" s="96" t="s">
        <v>86</v>
      </c>
      <c r="C155" s="349"/>
      <c r="D155" s="478">
        <f>SUM(D141:D143)</f>
        <v>1</v>
      </c>
      <c r="E155" s="468">
        <f>D155*100/D149</f>
        <v>0.8333333333333334</v>
      </c>
      <c r="F155" s="476">
        <f>SUM(J141:J143)</f>
        <v>8</v>
      </c>
      <c r="G155" s="468">
        <f>F155*100/F149</f>
        <v>0.25616394492475186</v>
      </c>
      <c r="H155" s="134"/>
      <c r="I155" s="64"/>
      <c r="J155" s="464"/>
      <c r="K155" s="465"/>
      <c r="L155" s="465"/>
      <c r="M155" s="347"/>
      <c r="N155" s="213"/>
    </row>
    <row r="156" spans="1:14" ht="12.75" customHeight="1">
      <c r="A156" s="341"/>
      <c r="B156" s="94" t="s">
        <v>87</v>
      </c>
      <c r="C156" s="342"/>
      <c r="D156" s="479"/>
      <c r="E156" s="469"/>
      <c r="F156" s="477"/>
      <c r="G156" s="469"/>
      <c r="H156" s="134"/>
      <c r="I156" s="64"/>
      <c r="J156" s="464"/>
      <c r="K156" s="465"/>
      <c r="L156" s="465"/>
      <c r="M156" s="347"/>
      <c r="N156" s="213"/>
    </row>
    <row r="157" spans="1:14" ht="14.25">
      <c r="A157" s="298">
        <v>5</v>
      </c>
      <c r="B157" s="95" t="s">
        <v>88</v>
      </c>
      <c r="C157" s="344"/>
      <c r="D157" s="350">
        <f>SUM(D139,D135)</f>
        <v>40</v>
      </c>
      <c r="E157" s="351">
        <f>D157*100/D149</f>
        <v>33.333333333333336</v>
      </c>
      <c r="F157" s="377">
        <f>SUM(J139,N139,N135,J135)</f>
        <v>1040</v>
      </c>
      <c r="G157" s="378">
        <f>F157*100/F149</f>
        <v>33.30131284021774</v>
      </c>
      <c r="H157" s="134"/>
      <c r="I157" s="64"/>
      <c r="J157" s="464"/>
      <c r="K157" s="465"/>
      <c r="L157" s="465"/>
      <c r="M157" s="347"/>
      <c r="N157" s="213"/>
    </row>
    <row r="158" spans="1:14" ht="14.25">
      <c r="A158" s="352">
        <v>6</v>
      </c>
      <c r="B158" s="95" t="s">
        <v>89</v>
      </c>
      <c r="C158" s="344"/>
      <c r="D158" s="353">
        <v>0</v>
      </c>
      <c r="E158" s="354">
        <v>0</v>
      </c>
      <c r="F158" s="355">
        <v>0</v>
      </c>
      <c r="G158" s="354">
        <v>0</v>
      </c>
      <c r="I158" s="327"/>
      <c r="J158" s="459"/>
      <c r="K158" s="460"/>
      <c r="L158" s="460"/>
      <c r="M158" s="356"/>
      <c r="N158" s="208"/>
    </row>
    <row r="159" spans="1:14" ht="15" thickBot="1">
      <c r="A159" s="357">
        <v>7</v>
      </c>
      <c r="B159" s="97" t="s">
        <v>90</v>
      </c>
      <c r="C159" s="358"/>
      <c r="D159" s="359">
        <v>0</v>
      </c>
      <c r="E159" s="360">
        <v>0</v>
      </c>
      <c r="F159" s="361">
        <v>0</v>
      </c>
      <c r="G159" s="360">
        <v>0</v>
      </c>
      <c r="I159" s="455" t="s">
        <v>91</v>
      </c>
      <c r="J159" s="456"/>
      <c r="K159" s="456"/>
      <c r="L159" s="456"/>
      <c r="M159" s="332"/>
      <c r="N159" s="362" t="s">
        <v>102</v>
      </c>
    </row>
    <row r="160" ht="12.75">
      <c r="A160" s="137"/>
    </row>
    <row r="161" spans="2:7" ht="12.75">
      <c r="B161" s="454" t="s">
        <v>92</v>
      </c>
      <c r="C161" s="454"/>
      <c r="D161" s="454"/>
      <c r="E161" s="454"/>
      <c r="F161" s="454"/>
      <c r="G161" s="454"/>
    </row>
    <row r="162" spans="2:7" ht="12.75">
      <c r="B162" s="454"/>
      <c r="C162" s="454"/>
      <c r="D162" s="454"/>
      <c r="E162" s="454"/>
      <c r="F162" s="454"/>
      <c r="G162" s="454"/>
    </row>
    <row r="163" spans="2:7" ht="12.75">
      <c r="B163" s="454"/>
      <c r="C163" s="454"/>
      <c r="D163" s="454"/>
      <c r="E163" s="454"/>
      <c r="F163" s="454"/>
      <c r="G163" s="454"/>
    </row>
  </sheetData>
  <sheetProtection/>
  <mergeCells count="39">
    <mergeCell ref="G155:G156"/>
    <mergeCell ref="F155:F156"/>
    <mergeCell ref="E155:E156"/>
    <mergeCell ref="D155:D156"/>
    <mergeCell ref="D150:D151"/>
    <mergeCell ref="E150:E151"/>
    <mergeCell ref="F150:F151"/>
    <mergeCell ref="G150:G151"/>
    <mergeCell ref="D153:D154"/>
    <mergeCell ref="E153:E154"/>
    <mergeCell ref="F153:F154"/>
    <mergeCell ref="G153:G154"/>
    <mergeCell ref="A1:N1"/>
    <mergeCell ref="D13:F13"/>
    <mergeCell ref="K14:L14"/>
    <mergeCell ref="A2:N2"/>
    <mergeCell ref="A67:B67"/>
    <mergeCell ref="L3:N3"/>
    <mergeCell ref="J13:M13"/>
    <mergeCell ref="K120:L120"/>
    <mergeCell ref="B161:G163"/>
    <mergeCell ref="I159:L159"/>
    <mergeCell ref="D146:E146"/>
    <mergeCell ref="J158:L158"/>
    <mergeCell ref="I149:M149"/>
    <mergeCell ref="J157:L157"/>
    <mergeCell ref="J156:L156"/>
    <mergeCell ref="J155:L155"/>
    <mergeCell ref="J154:L154"/>
    <mergeCell ref="J153:L153"/>
    <mergeCell ref="A112:B112"/>
    <mergeCell ref="D75:F75"/>
    <mergeCell ref="A127:B127"/>
    <mergeCell ref="A126:B126"/>
    <mergeCell ref="J75:M75"/>
    <mergeCell ref="J119:M119"/>
    <mergeCell ref="B118:E118"/>
    <mergeCell ref="D119:F119"/>
    <mergeCell ref="K76:L76"/>
  </mergeCells>
  <printOptions/>
  <pageMargins left="0.1968503937007874" right="0.11811023622047245" top="0.1968503937007874" bottom="0.1968503937007874" header="0.1968503937007874" footer="0.1968503937007874"/>
  <pageSetup horizontalDpi="300" verticalDpi="300" orientation="landscape" paperSize="9" scale="92" r:id="rId1"/>
  <rowBreaks count="2" manualBreakCount="2">
    <brk id="73" max="13" man="1"/>
    <brk id="117" max="13" man="1"/>
  </rowBreaks>
  <colBreaks count="1" manualBreakCount="1">
    <brk id="14" max="146" man="1"/>
  </colBreaks>
  <ignoredErrors>
    <ignoredError sqref="J92:J104 J89 J84 D42:E42 G42 K42:L42" formulaRange="1"/>
    <ignoredError sqref="F150 F155 F152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ŁOŻYŃSKI</dc:creator>
  <cp:keywords/>
  <dc:description/>
  <cp:lastModifiedBy>Sekretariat_1</cp:lastModifiedBy>
  <cp:lastPrinted>2012-06-01T13:13:19Z</cp:lastPrinted>
  <dcterms:created xsi:type="dcterms:W3CDTF">2011-12-11T10:20:19Z</dcterms:created>
  <dcterms:modified xsi:type="dcterms:W3CDTF">2015-05-29T09:14:26Z</dcterms:modified>
  <cp:category/>
  <cp:version/>
  <cp:contentType/>
  <cp:contentStatus/>
</cp:coreProperties>
</file>