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600" windowHeight="9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<sst xmlns="http://schemas.openxmlformats.org/spreadsheetml/2006/main" count="708" uniqueCount="181">
  <si>
    <t>Lp.</t>
  </si>
  <si>
    <t xml:space="preserve">Forma </t>
  </si>
  <si>
    <t>ogółem</t>
  </si>
  <si>
    <t>przedmiotu</t>
  </si>
  <si>
    <t>Język obcy</t>
  </si>
  <si>
    <t>Wychowanie fizyczne</t>
  </si>
  <si>
    <t>Technologie informacyjne</t>
  </si>
  <si>
    <t>1.</t>
  </si>
  <si>
    <t>Wymagania ogólne</t>
  </si>
  <si>
    <t>Podstawowych</t>
  </si>
  <si>
    <t>I</t>
  </si>
  <si>
    <t>II</t>
  </si>
  <si>
    <t>Kierunkowych</t>
  </si>
  <si>
    <t>III</t>
  </si>
  <si>
    <t>IV</t>
  </si>
  <si>
    <t>Specjalnościowych</t>
  </si>
  <si>
    <t xml:space="preserve">Inne wymagania </t>
  </si>
  <si>
    <t>Nazwa modułu/</t>
  </si>
  <si>
    <t>udziałem</t>
  </si>
  <si>
    <t>wykłady</t>
  </si>
  <si>
    <t>ćwiczenia</t>
  </si>
  <si>
    <t>na innym kierunku</t>
  </si>
  <si>
    <t>wymagające bezpośredniego</t>
  </si>
  <si>
    <t>o charakterze praktycznym</t>
  </si>
  <si>
    <t>(laboratoryjne, projektowe, warsztatowe)</t>
  </si>
  <si>
    <t>ogólnouczelniane lub realizowane</t>
  </si>
  <si>
    <t>w łącznej liczbie pkt ECTS</t>
  </si>
  <si>
    <t>Procentowy udział pkt ECTS</t>
  </si>
  <si>
    <t>samodzielna</t>
  </si>
  <si>
    <t>studenta</t>
  </si>
  <si>
    <t xml:space="preserve">dla każdego z obszarów kształcenia </t>
  </si>
  <si>
    <t>zajęcia</t>
  </si>
  <si>
    <t>praktyczne</t>
  </si>
  <si>
    <t>o</t>
  </si>
  <si>
    <t>praca</t>
  </si>
  <si>
    <t>Punkty ECTS</t>
  </si>
  <si>
    <t>Etykieta</t>
  </si>
  <si>
    <t>Sumaryczne wskaźniki ilościowe</t>
  </si>
  <si>
    <t>Punkty ECTS:</t>
  </si>
  <si>
    <t>Liczba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</si>
  <si>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</si>
  <si>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</si>
  <si>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</si>
  <si>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</si>
  <si>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</si>
  <si>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</si>
  <si>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</si>
  <si>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</si>
  <si>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</si>
  <si>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</si>
  <si>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</si>
  <si>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</si>
  <si>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</si>
  <si>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</si>
  <si>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</si>
  <si>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%</t>
  </si>
  <si>
    <t>Godziny</t>
  </si>
  <si>
    <t>obszar kształcenia</t>
  </si>
  <si>
    <t xml:space="preserve"> zajęcia z wychowania fizycznego</t>
  </si>
  <si>
    <t>wymiar praktyk</t>
  </si>
  <si>
    <t>V</t>
  </si>
  <si>
    <t>X</t>
  </si>
  <si>
    <t xml:space="preserve">      X</t>
  </si>
  <si>
    <t>x</t>
  </si>
  <si>
    <t>Inne wymagania</t>
  </si>
  <si>
    <t>Ogółem plan studiów - suma godzin i punktów ECTS</t>
  </si>
  <si>
    <t>w tym ogółem  - grupa treści:</t>
  </si>
  <si>
    <t>Ogółem % punktów ECTS</t>
  </si>
  <si>
    <t>w tym,  zajęcia:</t>
  </si>
  <si>
    <t>Ogółem - plan studiów</t>
  </si>
  <si>
    <t>ćwiczenia**</t>
  </si>
  <si>
    <t xml:space="preserve">ECTS </t>
  </si>
  <si>
    <t>za zajęcia</t>
  </si>
  <si>
    <t>* inne np. godziny konsultacji (bezpośrednie, e-mailowe, etc.)  - godziny nie są wliczone do pensum</t>
  </si>
  <si>
    <t>** ćwiczenia ……………………..</t>
  </si>
  <si>
    <r>
      <t>f</t>
    </r>
    <r>
      <rPr>
        <sz val="8"/>
        <rFont val="Arial"/>
        <family val="2"/>
      </rPr>
      <t>akultatywny</t>
    </r>
  </si>
  <si>
    <t>Ochrona  własności intelektualnej</t>
  </si>
  <si>
    <t>ECTS  za</t>
  </si>
  <si>
    <t>Liczba pkt ECTS/ godz.dyd.   (ogółem)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</si>
  <si>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</si>
  <si>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</si>
  <si>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Liczba pkt ECTS/ godz.dyd.  w planie studiów</t>
  </si>
  <si>
    <t>zajęcia do wyboru - co najmniej 30 % pkt ECTS</t>
  </si>
  <si>
    <t>udziału nauczyciela akademickiego*</t>
  </si>
  <si>
    <t>* dotyczy studiów stacjonarnych wszystkich kierunków, poziomów i profili kształcenia - udział punktów ECTS w programie kształcenia co najmniej 50%, chyba że standard kształcenia stanowi inaczej</t>
  </si>
  <si>
    <t>Etyka</t>
  </si>
  <si>
    <t>Filozofia</t>
  </si>
  <si>
    <t>2.</t>
  </si>
  <si>
    <t>Rok studiów I</t>
  </si>
  <si>
    <t>3.</t>
  </si>
  <si>
    <t>4.</t>
  </si>
  <si>
    <t>5.</t>
  </si>
  <si>
    <t>Z</t>
  </si>
  <si>
    <t>Pedagogika</t>
  </si>
  <si>
    <t>Psychologia</t>
  </si>
  <si>
    <t>Socjologia</t>
  </si>
  <si>
    <t>Małżeństwo i rodzina w kulturach i religiach</t>
  </si>
  <si>
    <t>Profilaktyka uzależnień</t>
  </si>
  <si>
    <t>Psychologia rozwojowa</t>
  </si>
  <si>
    <t>Wybrane problemy kryminologii i kryminalistyki</t>
  </si>
  <si>
    <t>6.</t>
  </si>
  <si>
    <t>7.</t>
  </si>
  <si>
    <t>Poradnictwo małżeńskie</t>
  </si>
  <si>
    <t>Podstawy terapii zajęciowej</t>
  </si>
  <si>
    <t>Terapia uzależnień i współuzależnień</t>
  </si>
  <si>
    <t>Techniki negocjacji</t>
  </si>
  <si>
    <t>E</t>
  </si>
  <si>
    <t xml:space="preserve">Etykieta </t>
  </si>
  <si>
    <t>Liczba pkt ECTS/ godz.dyd.  na I roku studiów</t>
  </si>
  <si>
    <t>Rok studiów II</t>
  </si>
  <si>
    <t>Anatomia i fizjologia człowieka</t>
  </si>
  <si>
    <t>Fizjologia płodności</t>
  </si>
  <si>
    <t>Doradztwo zawodowe</t>
  </si>
  <si>
    <t>Podstawy seksuologii</t>
  </si>
  <si>
    <t>Przeciwdziałanie przemocy w rodzinie</t>
  </si>
  <si>
    <t>Dziecko i dzieciństwo w zmieniającym się społecz.</t>
  </si>
  <si>
    <t>Psychologia rodziny</t>
  </si>
  <si>
    <t>8.</t>
  </si>
  <si>
    <t>Podstawy prawa karnego i rodzinnego</t>
  </si>
  <si>
    <t>9.</t>
  </si>
  <si>
    <t>Sekty i nowe ruchy religijne</t>
  </si>
  <si>
    <t>10.</t>
  </si>
  <si>
    <t>Socjologia rodziny</t>
  </si>
  <si>
    <t>11.</t>
  </si>
  <si>
    <t>Animacja społeczno-kulturalna</t>
  </si>
  <si>
    <t>Metodyka pracy kuratora sądowego</t>
  </si>
  <si>
    <t>II.</t>
  </si>
  <si>
    <t>I.</t>
  </si>
  <si>
    <t>III.</t>
  </si>
  <si>
    <t>Liczba pkt ECTS/ godz.dyd.  na II roku studiów</t>
  </si>
  <si>
    <t>Przedmiot do wyboru</t>
  </si>
  <si>
    <t>Rok studiów III</t>
  </si>
  <si>
    <t>Współczesne koncepcje wychowania w rodzinie</t>
  </si>
  <si>
    <t>Komunikacja interpersonalna</t>
  </si>
  <si>
    <t>Małżeństwo i rodzina w Biblii</t>
  </si>
  <si>
    <t>Małżeństwo i rodzina w prawie kanonicznym</t>
  </si>
  <si>
    <t>Rok liturgiczny w życiu rodziny</t>
  </si>
  <si>
    <t>Podstawy ekonomii</t>
  </si>
  <si>
    <t>Podstawy żywienia człowieka</t>
  </si>
  <si>
    <t>Konwersatorium (wybór tematu)</t>
  </si>
  <si>
    <t>Fundusze i programy UE</t>
  </si>
  <si>
    <t>Metody socjoterapii</t>
  </si>
  <si>
    <t>Liczba pkt ECTS/ godz.dyd.  na III roku studiów</t>
  </si>
  <si>
    <t>Nauki humanistyczne</t>
  </si>
  <si>
    <t>Nauki społeczne</t>
  </si>
  <si>
    <t>Bioetyka</t>
  </si>
  <si>
    <t xml:space="preserve">Samodzielna </t>
  </si>
  <si>
    <t>praca studenta</t>
  </si>
  <si>
    <t>f</t>
  </si>
  <si>
    <t xml:space="preserve"> Plan studiów na kierunku: Nauki o rodzinie</t>
  </si>
  <si>
    <t>Specjalność: mediacja rodzinna</t>
  </si>
  <si>
    <t>Przedmiot kształcenia ogólnego</t>
  </si>
  <si>
    <t>Ergonomia</t>
  </si>
  <si>
    <t>VI</t>
  </si>
  <si>
    <t>Praktyka</t>
  </si>
  <si>
    <r>
      <t xml:space="preserve">Liczba pkt ECTS/ godz.dyd.  </t>
    </r>
    <r>
      <rPr>
        <sz val="9"/>
        <rFont val="Arial"/>
        <family val="2"/>
      </rPr>
      <t>w semestrze …</t>
    </r>
  </si>
  <si>
    <t>Praktyka sądowa (kuratorska)</t>
  </si>
  <si>
    <t>Praktyki</t>
  </si>
  <si>
    <t xml:space="preserve"> </t>
  </si>
  <si>
    <r>
      <rPr>
        <b/>
        <sz val="10"/>
        <rFont val="Arial"/>
        <family val="2"/>
      </rPr>
      <t>Forma kształcenia/poziom studiów:</t>
    </r>
    <r>
      <rPr>
        <sz val="10"/>
        <rFont val="Arial"/>
        <family val="2"/>
      </rPr>
      <t xml:space="preserve"> studia pierwszego stopnia</t>
    </r>
  </si>
  <si>
    <t xml:space="preserve">Praktyka w placówkach pomocy społecznej </t>
  </si>
  <si>
    <t>Praktyka w placówkach pomocy społecznej</t>
  </si>
  <si>
    <t>Liczba pkt ECTS/ godz.dyd. w semestrze…</t>
  </si>
  <si>
    <r>
      <t xml:space="preserve">Liczba pkt ECTS/ godz.dyd.  </t>
    </r>
    <r>
      <rPr>
        <b/>
        <sz val="9"/>
        <rFont val="Arial"/>
        <family val="2"/>
      </rPr>
      <t>w semestrze …</t>
    </r>
  </si>
  <si>
    <t>Zagrożenia i problemy współczesnej młodzieży</t>
  </si>
  <si>
    <t>Metodyka pracy asystenta rodziny</t>
  </si>
  <si>
    <r>
      <rPr>
        <b/>
        <sz val="10"/>
        <rFont val="Arial"/>
        <family val="2"/>
      </rPr>
      <t>Profil kształcenia:</t>
    </r>
    <r>
      <rPr>
        <sz val="10"/>
        <rFont val="Arial"/>
        <family val="2"/>
      </rPr>
      <t xml:space="preserve"> ogólnoakademicki</t>
    </r>
  </si>
  <si>
    <r>
      <rPr>
        <b/>
        <sz val="10"/>
        <rFont val="Arial"/>
        <family val="2"/>
      </rPr>
      <t>Forma studiów:</t>
    </r>
    <r>
      <rPr>
        <sz val="10"/>
        <rFont val="Arial"/>
        <family val="2"/>
      </rPr>
      <t xml:space="preserve"> stacjonarne</t>
    </r>
  </si>
  <si>
    <r>
      <rPr>
        <b/>
        <sz val="10"/>
        <rFont val="Arial"/>
        <family val="2"/>
      </rPr>
      <t>Uzyskane kwalifikacje:</t>
    </r>
    <r>
      <rPr>
        <sz val="10"/>
        <rFont val="Arial"/>
        <family val="2"/>
      </rPr>
      <t xml:space="preserve"> tytuł zawodowy licencjata</t>
    </r>
  </si>
  <si>
    <r>
      <rPr>
        <b/>
        <sz val="10"/>
        <rFont val="Arial"/>
        <family val="2"/>
      </rPr>
      <t>Obszar kształcenia:</t>
    </r>
    <r>
      <rPr>
        <sz val="10"/>
        <rFont val="Arial"/>
        <family val="2"/>
      </rPr>
      <t xml:space="preserve"> w zakresie nauk humanistycznych i nauk społecznych</t>
    </r>
  </si>
  <si>
    <t>Diagnoza i terapia pedagogiczna</t>
  </si>
  <si>
    <t>Teologiczno-moralne aspekty życia rodzinnego</t>
  </si>
  <si>
    <t>Opieka paliatywno hospicyjna</t>
  </si>
  <si>
    <t>Interwencja kryzysowa</t>
  </si>
  <si>
    <t>Szkolenie w zakresie bezpieczeństwa i higieny pracy</t>
  </si>
  <si>
    <r>
      <t>Seminarium naukowe 1</t>
    </r>
    <r>
      <rPr>
        <sz val="8"/>
        <rFont val="Arial"/>
        <family val="2"/>
      </rPr>
      <t>(sem.3 ECTS+praca mgr 3 ECTS)</t>
    </r>
  </si>
  <si>
    <r>
      <t xml:space="preserve">Seminarium naukowe 2 </t>
    </r>
    <r>
      <rPr>
        <sz val="8"/>
        <rFont val="Arial"/>
        <family val="2"/>
      </rPr>
      <t>(sem.3 ECTS+praca mgr 3 ECTS)</t>
    </r>
  </si>
  <si>
    <r>
      <t xml:space="preserve">Seminarium naukowe 3 </t>
    </r>
    <r>
      <rPr>
        <sz val="8"/>
        <rFont val="Arial"/>
        <family val="2"/>
      </rPr>
      <t>(sem.3 ECTS+praca mgr 3 ECTS)</t>
    </r>
  </si>
  <si>
    <r>
      <t xml:space="preserve">Seminarium naukowe 4 </t>
    </r>
    <r>
      <rPr>
        <sz val="8"/>
        <rFont val="Arial"/>
        <family val="2"/>
      </rPr>
      <t>(sem.3 ECTS+praca mgr 3 ECTS)</t>
    </r>
  </si>
  <si>
    <t>Załącznik NR1/4</t>
  </si>
  <si>
    <t>2015/2016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</si>
</sst>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000000"/>
    <numFmt numFmtId="168" formatCode="0.000000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4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6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5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6" fillId="0" borderId="21" xfId="0" applyFont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5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4" fillId="0" borderId="5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6" fillId="0" borderId="47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46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2" fontId="0" fillId="0" borderId="67" xfId="0" applyNumberFormat="1" applyFon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/>
    </xf>
    <xf numFmtId="2" fontId="0" fillId="0" borderId="68" xfId="0" applyNumberFormat="1" applyFont="1" applyFill="1" applyBorder="1" applyAlignment="1">
      <alignment horizontal="center" vertical="center"/>
    </xf>
    <xf numFmtId="2" fontId="0" fillId="0" borderId="69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7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8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5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3" fillId="0" borderId="7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/>
    </xf>
    <xf numFmtId="0" fontId="0" fillId="0" borderId="79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8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83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87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8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80" xfId="0" applyFont="1" applyFill="1" applyBorder="1" applyAlignment="1">
      <alignment horizontal="center"/>
    </xf>
    <xf numFmtId="0" fontId="0" fillId="0" borderId="80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59" xfId="0" applyFont="1" applyFill="1" applyBorder="1" applyAlignment="1">
      <alignment horizontal="center" vertical="center"/>
    </xf>
    <xf numFmtId="0" fontId="0" fillId="32" borderId="7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77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/>
    </xf>
    <xf numFmtId="0" fontId="12" fillId="32" borderId="44" xfId="41" applyFont="1" applyFill="1" applyBorder="1" applyAlignment="1">
      <alignment horizontal="center"/>
    </xf>
    <xf numFmtId="0" fontId="12" fillId="32" borderId="77" xfId="41" applyFont="1" applyFill="1" applyBorder="1" applyAlignment="1">
      <alignment horizontal="center"/>
    </xf>
    <xf numFmtId="0" fontId="12" fillId="32" borderId="38" xfId="41" applyFont="1" applyFill="1" applyBorder="1" applyAlignment="1">
      <alignment horizontal="center"/>
    </xf>
    <xf numFmtId="0" fontId="12" fillId="32" borderId="70" xfId="41" applyFont="1" applyFill="1" applyBorder="1" applyAlignment="1">
      <alignment horizontal="center"/>
    </xf>
    <xf numFmtId="0" fontId="12" fillId="32" borderId="39" xfId="41" applyFont="1" applyFill="1" applyBorder="1" applyAlignment="1">
      <alignment horizontal="center"/>
    </xf>
    <xf numFmtId="0" fontId="12" fillId="32" borderId="21" xfId="41" applyFont="1" applyFill="1" applyBorder="1" applyAlignment="1">
      <alignment horizontal="center"/>
    </xf>
    <xf numFmtId="0" fontId="12" fillId="32" borderId="50" xfId="41" applyFont="1" applyFill="1" applyBorder="1" applyAlignment="1">
      <alignment horizontal="center"/>
    </xf>
    <xf numFmtId="0" fontId="12" fillId="32" borderId="48" xfId="41" applyFont="1" applyFill="1" applyBorder="1" applyAlignment="1">
      <alignment horizontal="center"/>
    </xf>
    <xf numFmtId="0" fontId="12" fillId="32" borderId="78" xfId="41" applyFont="1" applyFill="1" applyBorder="1" applyAlignment="1">
      <alignment horizontal="center"/>
    </xf>
    <xf numFmtId="0" fontId="12" fillId="32" borderId="14" xfId="41" applyFont="1" applyFill="1" applyBorder="1" applyAlignment="1">
      <alignment horizontal="center"/>
    </xf>
    <xf numFmtId="0" fontId="12" fillId="32" borderId="49" xfId="41" applyFont="1" applyFill="1" applyBorder="1" applyAlignment="1">
      <alignment horizontal="center"/>
    </xf>
    <xf numFmtId="0" fontId="12" fillId="32" borderId="59" xfId="41" applyFont="1" applyFill="1" applyBorder="1" applyAlignment="1">
      <alignment horizontal="center"/>
    </xf>
    <xf numFmtId="0" fontId="12" fillId="32" borderId="38" xfId="41" applyFont="1" applyFill="1" applyBorder="1" applyAlignment="1">
      <alignment horizontal="center" vertical="center"/>
    </xf>
    <xf numFmtId="0" fontId="12" fillId="32" borderId="39" xfId="41" applyFont="1" applyFill="1" applyBorder="1" applyAlignment="1">
      <alignment horizontal="center" vertical="center"/>
    </xf>
    <xf numFmtId="0" fontId="12" fillId="0" borderId="45" xfId="41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0" fillId="32" borderId="31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12" fillId="32" borderId="20" xfId="4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74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66" xfId="0" applyFont="1" applyBorder="1" applyAlignment="1">
      <alignment horizontal="center" vertical="center"/>
    </xf>
    <xf numFmtId="0" fontId="0" fillId="32" borderId="47" xfId="0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55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2" borderId="71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8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5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86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5" fillId="0" borderId="7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7"/>
  <sheetViews>
    <sheetView tabSelected="1" view="pageLayout" workbookViewId="0" topLeftCell="A1">
      <selection activeCell="K8" sqref="K8"/>
    </sheetView>
  </sheetViews>
  <sheetFormatPr defaultColWidth="9.140625" defaultRowHeight="12.75"/>
  <cols>
    <col min="1" max="1" width="3.140625" style="85" customWidth="1"/>
    <col min="2" max="2" width="39.7109375" style="85" customWidth="1"/>
    <col min="3" max="3" width="6.8515625" style="85" customWidth="1"/>
    <col min="4" max="4" width="7.57421875" style="85" customWidth="1"/>
    <col min="5" max="5" width="12.7109375" style="85" customWidth="1"/>
    <col min="6" max="6" width="9.8515625" style="85" customWidth="1"/>
    <col min="7" max="7" width="8.421875" style="85" customWidth="1"/>
    <col min="8" max="8" width="8.57421875" style="85" customWidth="1"/>
    <col min="9" max="9" width="10.00390625" style="85" customWidth="1"/>
    <col min="10" max="10" width="8.140625" style="85" customWidth="1"/>
    <col min="11" max="11" width="10.57421875" style="85" customWidth="1"/>
    <col min="12" max="12" width="13.140625" style="85" customWidth="1"/>
    <col min="13" max="13" width="8.28125" style="85" customWidth="1"/>
    <col min="14" max="14" width="11.8515625" style="85" customWidth="1"/>
  </cols>
  <sheetData>
    <row r="1" spans="2:14" ht="15">
      <c r="B1" s="395" t="s">
        <v>180</v>
      </c>
      <c r="M1" s="407" t="s">
        <v>179</v>
      </c>
      <c r="N1" s="408"/>
    </row>
    <row r="2" spans="1:14" ht="15.75">
      <c r="A2" s="411" t="s">
        <v>149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79"/>
    </row>
    <row r="3" spans="1:14" ht="15.75">
      <c r="A3" s="411" t="s">
        <v>150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31"/>
    </row>
    <row r="4" spans="1:14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3:5" ht="12.75">
      <c r="C5" s="183"/>
      <c r="D5" s="183"/>
      <c r="E5" s="183"/>
    </row>
    <row r="6" spans="1:14" ht="12.75">
      <c r="A6" s="183"/>
      <c r="B6" s="121" t="s">
        <v>166</v>
      </c>
      <c r="C6" s="121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ht="12.75">
      <c r="B7" s="85" t="s">
        <v>167</v>
      </c>
    </row>
    <row r="8" ht="12.75">
      <c r="B8" s="85" t="s">
        <v>159</v>
      </c>
    </row>
    <row r="9" ht="12.75">
      <c r="B9" s="85" t="s">
        <v>168</v>
      </c>
    </row>
    <row r="10" ht="12.75">
      <c r="B10" s="85" t="s">
        <v>169</v>
      </c>
    </row>
    <row r="14" spans="2:7" ht="13.5" thickBot="1">
      <c r="B14" s="1" t="s">
        <v>88</v>
      </c>
      <c r="G14" s="9"/>
    </row>
    <row r="15" spans="1:14" ht="12.75">
      <c r="A15" s="16" t="s">
        <v>0</v>
      </c>
      <c r="B15" s="17"/>
      <c r="C15" s="20"/>
      <c r="D15" s="398" t="s">
        <v>50</v>
      </c>
      <c r="E15" s="399"/>
      <c r="F15" s="399"/>
      <c r="G15" s="92" t="s">
        <v>39</v>
      </c>
      <c r="H15" s="99" t="s">
        <v>1</v>
      </c>
      <c r="I15" s="99" t="s">
        <v>43</v>
      </c>
      <c r="J15" s="398" t="s">
        <v>53</v>
      </c>
      <c r="K15" s="399"/>
      <c r="L15" s="399"/>
      <c r="M15" s="400"/>
      <c r="N15" s="186"/>
    </row>
    <row r="16" spans="1:14" ht="12.75">
      <c r="A16" s="21"/>
      <c r="B16" s="18" t="s">
        <v>17</v>
      </c>
      <c r="C16" s="81" t="s">
        <v>41</v>
      </c>
      <c r="D16" s="187" t="s">
        <v>2</v>
      </c>
      <c r="E16" s="188" t="s">
        <v>47</v>
      </c>
      <c r="F16" s="24" t="s">
        <v>28</v>
      </c>
      <c r="G16" s="86" t="s">
        <v>51</v>
      </c>
      <c r="H16" s="82" t="s">
        <v>49</v>
      </c>
      <c r="I16" s="82" t="s">
        <v>44</v>
      </c>
      <c r="J16" s="189" t="s">
        <v>2</v>
      </c>
      <c r="K16" s="409" t="s">
        <v>54</v>
      </c>
      <c r="L16" s="410"/>
      <c r="M16" s="190" t="s">
        <v>52</v>
      </c>
      <c r="N16" s="82" t="s">
        <v>146</v>
      </c>
    </row>
    <row r="17" spans="1:14" ht="12.75">
      <c r="A17" s="3"/>
      <c r="B17" s="18" t="s">
        <v>3</v>
      </c>
      <c r="C17" s="23"/>
      <c r="D17" s="21"/>
      <c r="E17" s="188" t="s">
        <v>18</v>
      </c>
      <c r="F17" s="10" t="s">
        <v>34</v>
      </c>
      <c r="G17" s="87" t="s">
        <v>71</v>
      </c>
      <c r="H17" s="82"/>
      <c r="I17" s="82" t="s">
        <v>45</v>
      </c>
      <c r="J17" s="191"/>
      <c r="K17" s="25" t="s">
        <v>19</v>
      </c>
      <c r="L17" s="192" t="s">
        <v>70</v>
      </c>
      <c r="M17" s="167"/>
      <c r="N17" s="82" t="s">
        <v>147</v>
      </c>
    </row>
    <row r="18" spans="1:14" ht="12.75">
      <c r="A18" s="21"/>
      <c r="B18" s="18"/>
      <c r="C18" s="193"/>
      <c r="D18" s="21"/>
      <c r="E18" s="188" t="s">
        <v>42</v>
      </c>
      <c r="F18" s="10" t="s">
        <v>29</v>
      </c>
      <c r="G18" s="87" t="s">
        <v>72</v>
      </c>
      <c r="H18" s="96"/>
      <c r="I18" s="82" t="s">
        <v>46</v>
      </c>
      <c r="J18" s="90"/>
      <c r="K18" s="194"/>
      <c r="L18" s="27"/>
      <c r="M18" s="168"/>
      <c r="N18" s="83"/>
    </row>
    <row r="19" spans="1:14" ht="12.75">
      <c r="A19" s="21"/>
      <c r="B19" s="112"/>
      <c r="C19" s="133"/>
      <c r="D19" s="21"/>
      <c r="E19" s="188" t="s">
        <v>48</v>
      </c>
      <c r="F19" s="10"/>
      <c r="G19" s="87" t="s">
        <v>32</v>
      </c>
      <c r="H19" s="82"/>
      <c r="I19" s="96" t="s">
        <v>75</v>
      </c>
      <c r="J19" s="194"/>
      <c r="K19" s="194"/>
      <c r="L19" s="195"/>
      <c r="M19" s="36"/>
      <c r="N19" s="112"/>
    </row>
    <row r="20" spans="1:14" ht="12.75">
      <c r="A20" s="112"/>
      <c r="B20" s="36"/>
      <c r="C20" s="133"/>
      <c r="D20" s="21"/>
      <c r="E20" s="188"/>
      <c r="F20" s="10"/>
      <c r="G20" s="87"/>
      <c r="H20" s="83"/>
      <c r="I20" s="112"/>
      <c r="J20" s="194"/>
      <c r="K20" s="194"/>
      <c r="L20" s="195"/>
      <c r="M20" s="36"/>
      <c r="N20" s="112"/>
    </row>
    <row r="21" spans="1:14" ht="13.5" thickBot="1">
      <c r="A21" s="115"/>
      <c r="B21" s="196"/>
      <c r="C21" s="9"/>
      <c r="D21" s="117"/>
      <c r="E21" s="197"/>
      <c r="F21" s="198"/>
      <c r="G21" s="198"/>
      <c r="H21" s="115"/>
      <c r="I21" s="115"/>
      <c r="J21" s="199"/>
      <c r="K21" s="199"/>
      <c r="L21" s="200"/>
      <c r="M21" s="196"/>
      <c r="N21" s="112"/>
    </row>
    <row r="22" spans="1:14" ht="13.5" thickBot="1">
      <c r="A22" s="126"/>
      <c r="B22" s="8" t="s">
        <v>40</v>
      </c>
      <c r="C22" s="9"/>
      <c r="D22" s="9"/>
      <c r="E22" s="9"/>
      <c r="F22" s="9"/>
      <c r="G22" s="9"/>
      <c r="H22" s="127"/>
      <c r="I22" s="127"/>
      <c r="J22" s="9"/>
      <c r="K22" s="9"/>
      <c r="L22" s="9"/>
      <c r="M22" s="9"/>
      <c r="N22" s="201"/>
    </row>
    <row r="23" spans="1:14" ht="13.5" thickBot="1">
      <c r="A23" s="32" t="s">
        <v>10</v>
      </c>
      <c r="B23" s="30" t="s">
        <v>8</v>
      </c>
      <c r="C23" s="30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201"/>
    </row>
    <row r="24" spans="1:14" ht="12.75">
      <c r="A24" s="363" t="s">
        <v>7</v>
      </c>
      <c r="B24" s="243" t="s">
        <v>4</v>
      </c>
      <c r="C24" s="94">
        <v>2</v>
      </c>
      <c r="D24" s="219">
        <v>2</v>
      </c>
      <c r="E24" s="219">
        <v>1.5</v>
      </c>
      <c r="F24" s="220">
        <f>D24-E24</f>
        <v>0.5</v>
      </c>
      <c r="G24" s="221">
        <v>0</v>
      </c>
      <c r="H24" s="94" t="s">
        <v>92</v>
      </c>
      <c r="I24" s="94" t="s">
        <v>33</v>
      </c>
      <c r="J24" s="219">
        <f>SUM(K24:M24)</f>
        <v>39</v>
      </c>
      <c r="K24" s="220">
        <v>0</v>
      </c>
      <c r="L24" s="220">
        <v>30</v>
      </c>
      <c r="M24" s="329">
        <f>(E24*26)-K24-L24</f>
        <v>9</v>
      </c>
      <c r="N24" s="95">
        <f>F24*26</f>
        <v>13</v>
      </c>
    </row>
    <row r="25" spans="1:14" ht="12.75">
      <c r="A25" s="369" t="s">
        <v>87</v>
      </c>
      <c r="B25" s="60" t="s">
        <v>6</v>
      </c>
      <c r="C25" s="95">
        <v>2</v>
      </c>
      <c r="D25" s="119">
        <v>2</v>
      </c>
      <c r="E25" s="119">
        <v>1.5</v>
      </c>
      <c r="F25" s="220">
        <f>D25-E25</f>
        <v>0.5</v>
      </c>
      <c r="G25" s="208">
        <v>0</v>
      </c>
      <c r="H25" s="95" t="s">
        <v>92</v>
      </c>
      <c r="I25" s="95" t="s">
        <v>33</v>
      </c>
      <c r="J25" s="219">
        <f>SUM(K25:M25)</f>
        <v>39</v>
      </c>
      <c r="K25" s="207">
        <v>0</v>
      </c>
      <c r="L25" s="207">
        <v>30</v>
      </c>
      <c r="M25" s="329">
        <f>(E25*26)-K25-L25</f>
        <v>9</v>
      </c>
      <c r="N25" s="95">
        <f>F25*26</f>
        <v>13</v>
      </c>
    </row>
    <row r="26" spans="1:14" ht="13.5" thickBot="1">
      <c r="A26" s="392" t="s">
        <v>89</v>
      </c>
      <c r="B26" s="133" t="s">
        <v>151</v>
      </c>
      <c r="C26" s="96">
        <v>2</v>
      </c>
      <c r="D26" s="120">
        <v>2</v>
      </c>
      <c r="E26" s="120">
        <v>1.5</v>
      </c>
      <c r="F26" s="220">
        <f>D26-E26</f>
        <v>0.5</v>
      </c>
      <c r="G26" s="212">
        <v>0</v>
      </c>
      <c r="H26" s="96" t="s">
        <v>92</v>
      </c>
      <c r="I26" s="96" t="s">
        <v>148</v>
      </c>
      <c r="J26" s="219">
        <f>SUM(K26:M26)</f>
        <v>39</v>
      </c>
      <c r="K26" s="211">
        <v>30</v>
      </c>
      <c r="L26" s="211">
        <v>0</v>
      </c>
      <c r="M26" s="328">
        <f>(E26*26)-K26-L26</f>
        <v>9</v>
      </c>
      <c r="N26" s="94">
        <f>F26*26</f>
        <v>13</v>
      </c>
    </row>
    <row r="27" spans="1:14" ht="13.5" thickBot="1">
      <c r="A27" s="98"/>
      <c r="B27" s="127" t="s">
        <v>78</v>
      </c>
      <c r="C27" s="116"/>
      <c r="D27" s="215">
        <f>SUM(D24:D26)</f>
        <v>6</v>
      </c>
      <c r="E27" s="215">
        <f>SUM(E24:E26)</f>
        <v>4.5</v>
      </c>
      <c r="F27" s="215">
        <f>SUM(F24:F26)</f>
        <v>1.5</v>
      </c>
      <c r="G27" s="327">
        <f>SUM(G24:G26)</f>
        <v>0</v>
      </c>
      <c r="H27" s="98" t="s">
        <v>63</v>
      </c>
      <c r="I27" s="98" t="s">
        <v>63</v>
      </c>
      <c r="J27" s="215">
        <f>SUM(J24:J26)</f>
        <v>117</v>
      </c>
      <c r="K27" s="215">
        <f>SUM(K24:K26)</f>
        <v>30</v>
      </c>
      <c r="L27" s="215">
        <f>SUM(L24:L26)</f>
        <v>60</v>
      </c>
      <c r="M27" s="327">
        <f>SUM(M24:M26)</f>
        <v>27</v>
      </c>
      <c r="N27" s="218">
        <f>SUM(N24:N26)</f>
        <v>39</v>
      </c>
    </row>
    <row r="28" spans="1:14" ht="12.75">
      <c r="A28" s="94"/>
      <c r="B28" s="118" t="s">
        <v>79</v>
      </c>
      <c r="C28" s="54"/>
      <c r="D28" s="219">
        <v>0</v>
      </c>
      <c r="E28" s="219">
        <v>0</v>
      </c>
      <c r="F28" s="220">
        <v>0</v>
      </c>
      <c r="G28" s="221">
        <v>0</v>
      </c>
      <c r="H28" s="48" t="s">
        <v>63</v>
      </c>
      <c r="I28" s="48" t="s">
        <v>63</v>
      </c>
      <c r="J28" s="213">
        <v>0</v>
      </c>
      <c r="K28" s="220">
        <v>0</v>
      </c>
      <c r="L28" s="220">
        <v>0</v>
      </c>
      <c r="M28" s="328">
        <v>0</v>
      </c>
      <c r="N28" s="185">
        <v>0</v>
      </c>
    </row>
    <row r="29" spans="1:14" ht="13.5" thickBot="1">
      <c r="A29" s="97"/>
      <c r="B29" s="12" t="s">
        <v>80</v>
      </c>
      <c r="C29" s="45"/>
      <c r="D29" s="189">
        <v>2</v>
      </c>
      <c r="E29" s="189">
        <v>1.5</v>
      </c>
      <c r="F29" s="223">
        <v>0.5</v>
      </c>
      <c r="G29" s="224">
        <v>0</v>
      </c>
      <c r="H29" s="182" t="s">
        <v>63</v>
      </c>
      <c r="I29" s="182" t="s">
        <v>63</v>
      </c>
      <c r="J29" s="251">
        <v>39</v>
      </c>
      <c r="K29" s="189">
        <v>30</v>
      </c>
      <c r="L29" s="226">
        <v>0</v>
      </c>
      <c r="M29" s="330">
        <v>9</v>
      </c>
      <c r="N29" s="227">
        <v>13</v>
      </c>
    </row>
    <row r="30" spans="1:14" ht="13.5" thickBot="1">
      <c r="A30" s="32" t="s">
        <v>11</v>
      </c>
      <c r="B30" s="30" t="s">
        <v>9</v>
      </c>
      <c r="C30" s="30"/>
      <c r="D30" s="30"/>
      <c r="E30" s="30"/>
      <c r="F30" s="127"/>
      <c r="G30" s="127"/>
      <c r="H30" s="127"/>
      <c r="I30" s="127"/>
      <c r="J30" s="127"/>
      <c r="K30" s="265"/>
      <c r="L30" s="127"/>
      <c r="M30" s="127"/>
      <c r="N30" s="201"/>
    </row>
    <row r="31" spans="1:14" ht="12.75">
      <c r="A31" s="94" t="s">
        <v>7</v>
      </c>
      <c r="B31" s="70" t="s">
        <v>85</v>
      </c>
      <c r="C31" s="94">
        <v>2</v>
      </c>
      <c r="D31" s="219">
        <v>2</v>
      </c>
      <c r="E31" s="220">
        <v>1.5</v>
      </c>
      <c r="F31" s="220">
        <f>D31-E31</f>
        <v>0.5</v>
      </c>
      <c r="G31" s="221">
        <v>0</v>
      </c>
      <c r="H31" s="94" t="s">
        <v>106</v>
      </c>
      <c r="I31" s="48" t="s">
        <v>33</v>
      </c>
      <c r="J31" s="209">
        <f>SUM(K31:M31)</f>
        <v>39</v>
      </c>
      <c r="K31" s="220">
        <v>30</v>
      </c>
      <c r="L31" s="205">
        <v>0</v>
      </c>
      <c r="M31" s="186">
        <f>(E31*26)-K31-L31</f>
        <v>9</v>
      </c>
      <c r="N31" s="96">
        <f>F31*26</f>
        <v>13</v>
      </c>
    </row>
    <row r="32" spans="1:14" ht="12.75">
      <c r="A32" s="95" t="s">
        <v>87</v>
      </c>
      <c r="B32" s="60" t="s">
        <v>86</v>
      </c>
      <c r="C32" s="95">
        <v>1</v>
      </c>
      <c r="D32" s="119">
        <v>2</v>
      </c>
      <c r="E32" s="207">
        <v>1.25</v>
      </c>
      <c r="F32" s="220">
        <f>D32-E32</f>
        <v>0.75</v>
      </c>
      <c r="G32" s="208">
        <v>0</v>
      </c>
      <c r="H32" s="95" t="s">
        <v>92</v>
      </c>
      <c r="I32" s="95" t="s">
        <v>33</v>
      </c>
      <c r="J32" s="209">
        <f>SUM(K32:M32)</f>
        <v>32.5</v>
      </c>
      <c r="K32" s="207">
        <v>30</v>
      </c>
      <c r="L32" s="207">
        <v>0</v>
      </c>
      <c r="M32" s="329">
        <f>(E32*26)-K32-L32</f>
        <v>2.5</v>
      </c>
      <c r="N32" s="95">
        <f>F32*26</f>
        <v>19.5</v>
      </c>
    </row>
    <row r="33" spans="1:14" ht="12.75">
      <c r="A33" s="95" t="s">
        <v>89</v>
      </c>
      <c r="B33" s="60" t="s">
        <v>93</v>
      </c>
      <c r="C33" s="95">
        <v>1</v>
      </c>
      <c r="D33" s="119">
        <v>2</v>
      </c>
      <c r="E33" s="207">
        <v>1.25</v>
      </c>
      <c r="F33" s="220">
        <f>D33-E33</f>
        <v>0.75</v>
      </c>
      <c r="G33" s="208">
        <v>0</v>
      </c>
      <c r="H33" s="95" t="s">
        <v>92</v>
      </c>
      <c r="I33" s="95" t="s">
        <v>33</v>
      </c>
      <c r="J33" s="209">
        <f>SUM(K33:M33)</f>
        <v>32.5</v>
      </c>
      <c r="K33" s="207">
        <v>0</v>
      </c>
      <c r="L33" s="207">
        <v>30</v>
      </c>
      <c r="M33" s="329">
        <f>(E33*26)-K33-L33</f>
        <v>2.5</v>
      </c>
      <c r="N33" s="95">
        <f>F33*26</f>
        <v>19.5</v>
      </c>
    </row>
    <row r="34" spans="1:14" ht="12.75">
      <c r="A34" s="95" t="s">
        <v>90</v>
      </c>
      <c r="B34" s="60" t="s">
        <v>94</v>
      </c>
      <c r="C34" s="95">
        <v>1</v>
      </c>
      <c r="D34" s="119">
        <v>4</v>
      </c>
      <c r="E34" s="207">
        <v>3</v>
      </c>
      <c r="F34" s="220">
        <v>1</v>
      </c>
      <c r="G34" s="208">
        <v>0</v>
      </c>
      <c r="H34" s="95" t="s">
        <v>106</v>
      </c>
      <c r="I34" s="95" t="s">
        <v>33</v>
      </c>
      <c r="J34" s="209">
        <f>SUM(K34:M34)</f>
        <v>78</v>
      </c>
      <c r="K34" s="207">
        <v>30</v>
      </c>
      <c r="L34" s="207">
        <v>30</v>
      </c>
      <c r="M34" s="329">
        <f>(E34*26)-K34-L34</f>
        <v>18</v>
      </c>
      <c r="N34" s="95">
        <f>F34*26</f>
        <v>26</v>
      </c>
    </row>
    <row r="35" spans="1:14" ht="13.5" thickBot="1">
      <c r="A35" s="95" t="s">
        <v>91</v>
      </c>
      <c r="B35" s="60" t="s">
        <v>95</v>
      </c>
      <c r="C35" s="95">
        <v>1</v>
      </c>
      <c r="D35" s="119">
        <v>2</v>
      </c>
      <c r="E35" s="207">
        <v>1.25</v>
      </c>
      <c r="F35" s="220">
        <f>D35-E35</f>
        <v>0.75</v>
      </c>
      <c r="G35" s="208">
        <v>0</v>
      </c>
      <c r="H35" s="95" t="s">
        <v>92</v>
      </c>
      <c r="I35" s="72" t="s">
        <v>33</v>
      </c>
      <c r="J35" s="209">
        <f>SUM(K35:M35)</f>
        <v>32.5</v>
      </c>
      <c r="K35" s="207">
        <v>30</v>
      </c>
      <c r="L35" s="207">
        <v>0</v>
      </c>
      <c r="M35" s="222">
        <f>(E35*26)-K35-L35</f>
        <v>2.5</v>
      </c>
      <c r="N35" s="97">
        <f>F35*26</f>
        <v>19.5</v>
      </c>
    </row>
    <row r="36" spans="1:14" ht="13.5" thickBot="1">
      <c r="A36" s="116"/>
      <c r="B36" s="127" t="s">
        <v>78</v>
      </c>
      <c r="C36" s="98"/>
      <c r="D36" s="215">
        <f>SUM(D31:D35)</f>
        <v>12</v>
      </c>
      <c r="E36" s="215">
        <f>SUM(E31:E35)</f>
        <v>8.25</v>
      </c>
      <c r="F36" s="215">
        <f aca="true" t="shared" si="0" ref="F36:N36">SUM(F31:F35)</f>
        <v>3.75</v>
      </c>
      <c r="G36" s="327">
        <f t="shared" si="0"/>
        <v>0</v>
      </c>
      <c r="H36" s="218" t="s">
        <v>63</v>
      </c>
      <c r="I36" s="218" t="s">
        <v>63</v>
      </c>
      <c r="J36" s="215">
        <f t="shared" si="0"/>
        <v>214.5</v>
      </c>
      <c r="K36" s="215">
        <f t="shared" si="0"/>
        <v>120</v>
      </c>
      <c r="L36" s="215">
        <f t="shared" si="0"/>
        <v>60</v>
      </c>
      <c r="M36" s="327">
        <f t="shared" si="0"/>
        <v>34.5</v>
      </c>
      <c r="N36" s="218">
        <f t="shared" si="0"/>
        <v>97.5</v>
      </c>
    </row>
    <row r="37" spans="1:14" ht="12.75">
      <c r="A37" s="112"/>
      <c r="B37" s="202" t="s">
        <v>79</v>
      </c>
      <c r="C37" s="96"/>
      <c r="D37" s="120">
        <v>0</v>
      </c>
      <c r="E37" s="120">
        <v>0</v>
      </c>
      <c r="F37" s="120">
        <v>0</v>
      </c>
      <c r="G37" s="237">
        <f>SUM(G33,G34)</f>
        <v>0</v>
      </c>
      <c r="H37" s="228" t="s">
        <v>63</v>
      </c>
      <c r="I37" s="228" t="s">
        <v>63</v>
      </c>
      <c r="J37" s="120">
        <v>0</v>
      </c>
      <c r="K37" s="120">
        <v>0</v>
      </c>
      <c r="L37" s="120">
        <v>0</v>
      </c>
      <c r="M37" s="331">
        <v>0</v>
      </c>
      <c r="N37" s="228">
        <v>0</v>
      </c>
    </row>
    <row r="38" spans="1:14" ht="13.5" thickBot="1">
      <c r="A38" s="43"/>
      <c r="B38" s="34" t="s">
        <v>80</v>
      </c>
      <c r="C38" s="72"/>
      <c r="D38" s="229">
        <v>0</v>
      </c>
      <c r="E38" s="226">
        <v>0</v>
      </c>
      <c r="F38" s="226">
        <v>0</v>
      </c>
      <c r="G38" s="230">
        <v>0</v>
      </c>
      <c r="H38" s="72" t="s">
        <v>63</v>
      </c>
      <c r="I38" s="72" t="s">
        <v>63</v>
      </c>
      <c r="J38" s="229">
        <v>0</v>
      </c>
      <c r="K38" s="226">
        <v>0</v>
      </c>
      <c r="L38" s="226">
        <v>0</v>
      </c>
      <c r="M38" s="330">
        <v>0</v>
      </c>
      <c r="N38" s="72">
        <v>0</v>
      </c>
    </row>
    <row r="39" spans="1:14" ht="13.5" thickBot="1">
      <c r="A39" s="32" t="s">
        <v>13</v>
      </c>
      <c r="B39" s="30" t="s">
        <v>12</v>
      </c>
      <c r="C39" s="7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218"/>
    </row>
    <row r="40" spans="1:14" ht="12.75">
      <c r="A40" s="38" t="s">
        <v>7</v>
      </c>
      <c r="B40" s="36" t="s">
        <v>96</v>
      </c>
      <c r="C40" s="187">
        <v>1</v>
      </c>
      <c r="D40" s="231">
        <v>2</v>
      </c>
      <c r="E40" s="120">
        <v>1.25</v>
      </c>
      <c r="F40" s="207">
        <f>D40-E40</f>
        <v>0.75</v>
      </c>
      <c r="G40" s="212">
        <v>0</v>
      </c>
      <c r="H40" s="96" t="s">
        <v>92</v>
      </c>
      <c r="I40" s="96" t="s">
        <v>33</v>
      </c>
      <c r="J40" s="209">
        <f>SUM(K40:M40)</f>
        <v>32.5</v>
      </c>
      <c r="K40" s="232">
        <v>30</v>
      </c>
      <c r="L40" s="232">
        <v>0</v>
      </c>
      <c r="M40" s="237">
        <f>(E40*26)-K40-L40</f>
        <v>2.5</v>
      </c>
      <c r="N40" s="94">
        <f>F40*26</f>
        <v>19.5</v>
      </c>
    </row>
    <row r="41" spans="1:14" ht="12.75">
      <c r="A41" s="39" t="s">
        <v>87</v>
      </c>
      <c r="B41" s="37" t="s">
        <v>97</v>
      </c>
      <c r="C41" s="50">
        <v>1</v>
      </c>
      <c r="D41" s="233">
        <v>4</v>
      </c>
      <c r="E41" s="119">
        <v>2</v>
      </c>
      <c r="F41" s="207">
        <f>D41-E41</f>
        <v>2</v>
      </c>
      <c r="G41" s="208">
        <v>4</v>
      </c>
      <c r="H41" s="95" t="s">
        <v>106</v>
      </c>
      <c r="I41" s="95" t="s">
        <v>33</v>
      </c>
      <c r="J41" s="209">
        <f>SUM(K41:M41)</f>
        <v>52</v>
      </c>
      <c r="K41" s="207">
        <v>15</v>
      </c>
      <c r="L41" s="207">
        <v>30</v>
      </c>
      <c r="M41" s="210">
        <f>(E41*26)-K41-L41</f>
        <v>7</v>
      </c>
      <c r="N41" s="94">
        <f>F41*26</f>
        <v>52</v>
      </c>
    </row>
    <row r="42" spans="1:14" ht="12.75">
      <c r="A42" s="39" t="s">
        <v>89</v>
      </c>
      <c r="B42" s="37" t="s">
        <v>98</v>
      </c>
      <c r="C42" s="50">
        <v>2</v>
      </c>
      <c r="D42" s="233">
        <v>2</v>
      </c>
      <c r="E42" s="119">
        <v>1.75</v>
      </c>
      <c r="F42" s="207">
        <f>D42-E42</f>
        <v>0.25</v>
      </c>
      <c r="G42" s="208">
        <v>2</v>
      </c>
      <c r="H42" s="95" t="s">
        <v>106</v>
      </c>
      <c r="I42" s="95" t="s">
        <v>33</v>
      </c>
      <c r="J42" s="209">
        <f>SUM(K42:M42)</f>
        <v>45.5</v>
      </c>
      <c r="K42" s="207">
        <v>30</v>
      </c>
      <c r="L42" s="220">
        <v>0</v>
      </c>
      <c r="M42" s="329">
        <f>(E42*26)-K42-L42</f>
        <v>15.5</v>
      </c>
      <c r="N42" s="94">
        <f>F42*26</f>
        <v>6.5</v>
      </c>
    </row>
    <row r="43" spans="1:14" ht="13.5" thickBot="1">
      <c r="A43" s="39" t="s">
        <v>90</v>
      </c>
      <c r="B43" s="37" t="s">
        <v>99</v>
      </c>
      <c r="C43" s="50">
        <v>1</v>
      </c>
      <c r="D43" s="233">
        <v>5</v>
      </c>
      <c r="E43" s="119">
        <v>2.5</v>
      </c>
      <c r="F43" s="211">
        <f>D43-E43</f>
        <v>2.5</v>
      </c>
      <c r="G43" s="208">
        <v>0</v>
      </c>
      <c r="H43" s="95" t="s">
        <v>106</v>
      </c>
      <c r="I43" s="95" t="s">
        <v>33</v>
      </c>
      <c r="J43" s="209">
        <f>SUM(K43:M43)</f>
        <v>65</v>
      </c>
      <c r="K43" s="207">
        <v>30</v>
      </c>
      <c r="L43" s="207">
        <v>30</v>
      </c>
      <c r="M43" s="214">
        <f>(E43*26)-K43-L43</f>
        <v>5</v>
      </c>
      <c r="N43" s="94">
        <f>F43*26</f>
        <v>65</v>
      </c>
    </row>
    <row r="44" spans="1:14" ht="13.5" thickBot="1">
      <c r="A44" s="116"/>
      <c r="B44" s="201" t="s">
        <v>78</v>
      </c>
      <c r="C44" s="234"/>
      <c r="D44" s="235">
        <f>SUM(D40:D43)</f>
        <v>13</v>
      </c>
      <c r="E44" s="215">
        <f>SUM(E40:E43)</f>
        <v>7.5</v>
      </c>
      <c r="F44" s="216">
        <f>SUM(F40:F43)</f>
        <v>5.5</v>
      </c>
      <c r="G44" s="217">
        <f>SUM(G40:G43)</f>
        <v>6</v>
      </c>
      <c r="H44" s="98" t="s">
        <v>63</v>
      </c>
      <c r="I44" s="98" t="s">
        <v>63</v>
      </c>
      <c r="J44" s="128">
        <f>SUM(J40:J43)</f>
        <v>195</v>
      </c>
      <c r="K44" s="216">
        <f>SUM(K40:K43)</f>
        <v>105</v>
      </c>
      <c r="L44" s="216">
        <f>SUM(L40:L43)</f>
        <v>60</v>
      </c>
      <c r="M44" s="218">
        <f>SUM(M40:M43)</f>
        <v>30</v>
      </c>
      <c r="N44" s="98">
        <f>SUM(N40:N43)</f>
        <v>143</v>
      </c>
    </row>
    <row r="45" spans="1:14" ht="12.75">
      <c r="A45" s="54"/>
      <c r="B45" s="40" t="s">
        <v>79</v>
      </c>
      <c r="C45" s="77"/>
      <c r="D45" s="203">
        <f>SUM(D42,D41)</f>
        <v>6</v>
      </c>
      <c r="E45" s="205">
        <f aca="true" t="shared" si="1" ref="E45:N45">SUM(E42,E41)</f>
        <v>3.75</v>
      </c>
      <c r="F45" s="205">
        <f t="shared" si="1"/>
        <v>2.25</v>
      </c>
      <c r="G45" s="204">
        <f t="shared" si="1"/>
        <v>6</v>
      </c>
      <c r="H45" s="203" t="s">
        <v>63</v>
      </c>
      <c r="I45" s="203" t="s">
        <v>63</v>
      </c>
      <c r="J45" s="203">
        <f t="shared" si="1"/>
        <v>97.5</v>
      </c>
      <c r="K45" s="205">
        <f t="shared" si="1"/>
        <v>45</v>
      </c>
      <c r="L45" s="205">
        <f t="shared" si="1"/>
        <v>30</v>
      </c>
      <c r="M45" s="204">
        <f t="shared" si="1"/>
        <v>22.5</v>
      </c>
      <c r="N45" s="48">
        <f t="shared" si="1"/>
        <v>58.5</v>
      </c>
    </row>
    <row r="46" spans="1:14" ht="13.5" thickBot="1">
      <c r="A46" s="45"/>
      <c r="B46" s="35" t="s">
        <v>80</v>
      </c>
      <c r="C46" s="51"/>
      <c r="D46" s="236">
        <v>0</v>
      </c>
      <c r="E46" s="189">
        <v>0</v>
      </c>
      <c r="F46" s="226">
        <v>0</v>
      </c>
      <c r="G46" s="225">
        <v>0</v>
      </c>
      <c r="H46" s="182" t="s">
        <v>63</v>
      </c>
      <c r="I46" s="182" t="s">
        <v>63</v>
      </c>
      <c r="J46" s="209">
        <f>SUM(K46:M46)</f>
        <v>0</v>
      </c>
      <c r="K46" s="223">
        <v>0</v>
      </c>
      <c r="L46" s="226">
        <v>0</v>
      </c>
      <c r="M46" s="227">
        <v>0</v>
      </c>
      <c r="N46" s="97">
        <v>0</v>
      </c>
    </row>
    <row r="47" spans="1:14" ht="13.5" thickBot="1">
      <c r="A47" s="32" t="s">
        <v>14</v>
      </c>
      <c r="B47" s="30" t="s">
        <v>15</v>
      </c>
      <c r="C47" s="30"/>
      <c r="D47" s="127"/>
      <c r="E47" s="127"/>
      <c r="F47" s="127"/>
      <c r="G47" s="127"/>
      <c r="H47" s="127"/>
      <c r="I47" s="127"/>
      <c r="J47" s="127"/>
      <c r="K47" s="127"/>
      <c r="L47" s="127"/>
      <c r="M47" s="202"/>
      <c r="N47" s="201"/>
    </row>
    <row r="48" spans="1:14" ht="12.75">
      <c r="A48" s="42" t="s">
        <v>7</v>
      </c>
      <c r="B48" s="40" t="s">
        <v>165</v>
      </c>
      <c r="C48" s="47">
        <v>1</v>
      </c>
      <c r="D48" s="203">
        <v>5</v>
      </c>
      <c r="E48" s="204">
        <v>2.5</v>
      </c>
      <c r="F48" s="205">
        <f>D48-E48</f>
        <v>2.5</v>
      </c>
      <c r="G48" s="237">
        <v>4</v>
      </c>
      <c r="H48" s="48" t="s">
        <v>92</v>
      </c>
      <c r="I48" s="48" t="s">
        <v>33</v>
      </c>
      <c r="J48" s="209">
        <f aca="true" t="shared" si="2" ref="J48:J54">SUM(K48:M48)</f>
        <v>65</v>
      </c>
      <c r="K48" s="205">
        <v>0</v>
      </c>
      <c r="L48" s="206">
        <v>30</v>
      </c>
      <c r="M48" s="237">
        <f>(E48*26)-K48-L48</f>
        <v>35</v>
      </c>
      <c r="N48" s="222">
        <f>F48*26</f>
        <v>65</v>
      </c>
    </row>
    <row r="49" spans="1:14" ht="12.75">
      <c r="A49" s="39" t="s">
        <v>87</v>
      </c>
      <c r="B49" s="37" t="s">
        <v>164</v>
      </c>
      <c r="C49" s="50">
        <v>1</v>
      </c>
      <c r="D49" s="233">
        <v>4</v>
      </c>
      <c r="E49" s="119">
        <v>2</v>
      </c>
      <c r="F49" s="207">
        <f aca="true" t="shared" si="3" ref="F49:F54">D49-E49</f>
        <v>2</v>
      </c>
      <c r="G49" s="221">
        <v>3</v>
      </c>
      <c r="H49" s="95" t="s">
        <v>92</v>
      </c>
      <c r="I49" s="95" t="s">
        <v>33</v>
      </c>
      <c r="J49" s="209">
        <f t="shared" si="2"/>
        <v>52</v>
      </c>
      <c r="K49" s="207">
        <v>0</v>
      </c>
      <c r="L49" s="208">
        <v>30</v>
      </c>
      <c r="M49" s="329">
        <f aca="true" t="shared" si="4" ref="M49:M54">(E49*26)-K49-L49</f>
        <v>22</v>
      </c>
      <c r="N49" s="222">
        <f aca="true" t="shared" si="5" ref="N49:N54">F49*26</f>
        <v>52</v>
      </c>
    </row>
    <row r="50" spans="1:14" ht="12.75">
      <c r="A50" s="39" t="s">
        <v>89</v>
      </c>
      <c r="B50" s="37" t="s">
        <v>102</v>
      </c>
      <c r="C50" s="50">
        <v>2</v>
      </c>
      <c r="D50" s="233">
        <v>3.5</v>
      </c>
      <c r="E50" s="119">
        <v>1.75</v>
      </c>
      <c r="F50" s="207">
        <f t="shared" si="3"/>
        <v>1.75</v>
      </c>
      <c r="G50" s="208">
        <v>0</v>
      </c>
      <c r="H50" s="95" t="s">
        <v>92</v>
      </c>
      <c r="I50" s="95" t="s">
        <v>33</v>
      </c>
      <c r="J50" s="209">
        <f t="shared" si="2"/>
        <v>45.5</v>
      </c>
      <c r="K50" s="207">
        <v>0</v>
      </c>
      <c r="L50" s="208">
        <v>30</v>
      </c>
      <c r="M50" s="329">
        <f t="shared" si="4"/>
        <v>15.5</v>
      </c>
      <c r="N50" s="222">
        <f t="shared" si="5"/>
        <v>45.5</v>
      </c>
    </row>
    <row r="51" spans="1:14" ht="12.75">
      <c r="A51" s="39" t="s">
        <v>90</v>
      </c>
      <c r="B51" s="37" t="s">
        <v>103</v>
      </c>
      <c r="C51" s="50">
        <v>2</v>
      </c>
      <c r="D51" s="233">
        <v>2</v>
      </c>
      <c r="E51" s="207">
        <v>1</v>
      </c>
      <c r="F51" s="207">
        <f t="shared" si="3"/>
        <v>1</v>
      </c>
      <c r="G51" s="208">
        <v>0</v>
      </c>
      <c r="H51" s="95" t="s">
        <v>92</v>
      </c>
      <c r="I51" s="95" t="s">
        <v>33</v>
      </c>
      <c r="J51" s="209">
        <f t="shared" si="2"/>
        <v>26</v>
      </c>
      <c r="K51" s="207">
        <v>15</v>
      </c>
      <c r="L51" s="221">
        <v>0</v>
      </c>
      <c r="M51" s="329">
        <f t="shared" si="4"/>
        <v>11</v>
      </c>
      <c r="N51" s="222">
        <f t="shared" si="5"/>
        <v>26</v>
      </c>
    </row>
    <row r="52" spans="1:14" ht="12.75">
      <c r="A52" s="39" t="s">
        <v>91</v>
      </c>
      <c r="B52" s="37" t="s">
        <v>104</v>
      </c>
      <c r="C52" s="50">
        <v>2</v>
      </c>
      <c r="D52" s="233">
        <v>3</v>
      </c>
      <c r="E52" s="219">
        <v>1.75</v>
      </c>
      <c r="F52" s="207">
        <f t="shared" si="3"/>
        <v>1.25</v>
      </c>
      <c r="G52" s="208">
        <v>0</v>
      </c>
      <c r="H52" s="95" t="s">
        <v>106</v>
      </c>
      <c r="I52" s="95" t="s">
        <v>33</v>
      </c>
      <c r="J52" s="209">
        <f t="shared" si="2"/>
        <v>45.5</v>
      </c>
      <c r="K52" s="207">
        <v>30</v>
      </c>
      <c r="L52" s="208">
        <v>0</v>
      </c>
      <c r="M52" s="329">
        <f t="shared" si="4"/>
        <v>15.5</v>
      </c>
      <c r="N52" s="222">
        <f t="shared" si="5"/>
        <v>32.5</v>
      </c>
    </row>
    <row r="53" spans="1:14" ht="12.75">
      <c r="A53" s="39" t="s">
        <v>100</v>
      </c>
      <c r="B53" s="37" t="s">
        <v>105</v>
      </c>
      <c r="C53" s="50">
        <v>2</v>
      </c>
      <c r="D53" s="233">
        <v>3</v>
      </c>
      <c r="E53" s="119">
        <v>2</v>
      </c>
      <c r="F53" s="207">
        <f t="shared" si="3"/>
        <v>1</v>
      </c>
      <c r="G53" s="208">
        <v>3</v>
      </c>
      <c r="H53" s="95" t="s">
        <v>92</v>
      </c>
      <c r="I53" s="95" t="s">
        <v>33</v>
      </c>
      <c r="J53" s="209">
        <f t="shared" si="2"/>
        <v>52</v>
      </c>
      <c r="K53" s="207">
        <v>0</v>
      </c>
      <c r="L53" s="208">
        <v>30</v>
      </c>
      <c r="M53" s="329">
        <f t="shared" si="4"/>
        <v>22</v>
      </c>
      <c r="N53" s="222">
        <f t="shared" si="5"/>
        <v>26</v>
      </c>
    </row>
    <row r="54" spans="1:14" ht="13.5" thickBot="1">
      <c r="A54" s="360" t="s">
        <v>101</v>
      </c>
      <c r="B54" s="383" t="s">
        <v>173</v>
      </c>
      <c r="C54" s="51">
        <v>2</v>
      </c>
      <c r="D54" s="236">
        <v>2</v>
      </c>
      <c r="E54" s="189">
        <v>1.25</v>
      </c>
      <c r="F54" s="220">
        <f t="shared" si="3"/>
        <v>0.75</v>
      </c>
      <c r="G54" s="224">
        <v>0</v>
      </c>
      <c r="H54" s="97" t="s">
        <v>92</v>
      </c>
      <c r="I54" s="375" t="s">
        <v>33</v>
      </c>
      <c r="J54" s="209">
        <f t="shared" si="2"/>
        <v>32.5</v>
      </c>
      <c r="K54" s="223">
        <v>15</v>
      </c>
      <c r="L54" s="212">
        <v>0</v>
      </c>
      <c r="M54" s="328">
        <f t="shared" si="4"/>
        <v>17.5</v>
      </c>
      <c r="N54" s="222">
        <f t="shared" si="5"/>
        <v>19.5</v>
      </c>
    </row>
    <row r="55" spans="1:14" ht="13.5" thickBot="1">
      <c r="A55" s="116"/>
      <c r="B55" s="201" t="s">
        <v>78</v>
      </c>
      <c r="C55" s="234"/>
      <c r="D55" s="235">
        <f>SUM(D48:D54)</f>
        <v>22.5</v>
      </c>
      <c r="E55" s="215">
        <f>SUM(E48:E54)</f>
        <v>12.25</v>
      </c>
      <c r="F55" s="216">
        <f>SUM(F48:F54)</f>
        <v>10.25</v>
      </c>
      <c r="G55" s="327">
        <f>SUM(G48:G54)</f>
        <v>10</v>
      </c>
      <c r="H55" s="98" t="s">
        <v>63</v>
      </c>
      <c r="I55" s="98" t="s">
        <v>63</v>
      </c>
      <c r="J55" s="128">
        <f>SUM(J48:J54)</f>
        <v>318.5</v>
      </c>
      <c r="K55" s="216">
        <f>SUM(K48:K54)</f>
        <v>60</v>
      </c>
      <c r="L55" s="216">
        <f>SUM(L48:L54)</f>
        <v>120</v>
      </c>
      <c r="M55" s="327">
        <f>SUM(M48:M54)</f>
        <v>138.5</v>
      </c>
      <c r="N55" s="98">
        <f>SUM(N48:N54)</f>
        <v>266.5</v>
      </c>
    </row>
    <row r="56" spans="1:14" ht="12.75">
      <c r="A56" s="54"/>
      <c r="B56" s="40" t="s">
        <v>79</v>
      </c>
      <c r="C56" s="48"/>
      <c r="D56" s="219">
        <f>SUM(D48,D49,D53)</f>
        <v>12</v>
      </c>
      <c r="E56" s="219">
        <f aca="true" t="shared" si="6" ref="E56:N56">SUM(E48,E49,E53)</f>
        <v>6.5</v>
      </c>
      <c r="F56" s="219">
        <f t="shared" si="6"/>
        <v>5.5</v>
      </c>
      <c r="G56" s="328">
        <f t="shared" si="6"/>
        <v>10</v>
      </c>
      <c r="H56" s="363" t="s">
        <v>63</v>
      </c>
      <c r="I56" s="363" t="s">
        <v>63</v>
      </c>
      <c r="J56" s="219">
        <f t="shared" si="6"/>
        <v>169</v>
      </c>
      <c r="K56" s="219">
        <f t="shared" si="6"/>
        <v>0</v>
      </c>
      <c r="L56" s="219">
        <f t="shared" si="6"/>
        <v>90</v>
      </c>
      <c r="M56" s="237">
        <f t="shared" si="6"/>
        <v>79</v>
      </c>
      <c r="N56" s="219">
        <f t="shared" si="6"/>
        <v>143</v>
      </c>
    </row>
    <row r="57" spans="1:15" ht="13.5" thickBot="1">
      <c r="A57" s="45"/>
      <c r="B57" s="35" t="s">
        <v>80</v>
      </c>
      <c r="C57" s="51"/>
      <c r="D57" s="251">
        <v>0</v>
      </c>
      <c r="E57" s="226">
        <v>0</v>
      </c>
      <c r="F57" s="226">
        <v>0</v>
      </c>
      <c r="G57" s="330">
        <f>SUM(G54)</f>
        <v>0</v>
      </c>
      <c r="H57" s="72" t="s">
        <v>63</v>
      </c>
      <c r="I57" s="189" t="s">
        <v>63</v>
      </c>
      <c r="J57" s="251">
        <v>0</v>
      </c>
      <c r="K57" s="226">
        <v>0</v>
      </c>
      <c r="L57" s="226">
        <f>SUM(L54)</f>
        <v>0</v>
      </c>
      <c r="M57" s="330">
        <v>0</v>
      </c>
      <c r="N57" s="227">
        <v>0</v>
      </c>
      <c r="O57" s="13"/>
    </row>
    <row r="58" spans="1:14" ht="13.5" thickBot="1">
      <c r="A58" s="32" t="s">
        <v>60</v>
      </c>
      <c r="B58" s="30" t="s">
        <v>16</v>
      </c>
      <c r="C58" s="30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201"/>
    </row>
    <row r="59" spans="1:14" ht="13.5" thickBot="1">
      <c r="A59" s="116" t="s">
        <v>7</v>
      </c>
      <c r="B59" s="384" t="s">
        <v>174</v>
      </c>
      <c r="C59" s="71">
        <v>2</v>
      </c>
      <c r="D59" s="225">
        <v>0.5</v>
      </c>
      <c r="E59" s="223">
        <v>0.5</v>
      </c>
      <c r="F59" s="207">
        <v>0</v>
      </c>
      <c r="G59" s="208">
        <v>0</v>
      </c>
      <c r="H59" s="95" t="s">
        <v>92</v>
      </c>
      <c r="I59" s="97" t="s">
        <v>33</v>
      </c>
      <c r="J59" s="225">
        <v>4</v>
      </c>
      <c r="K59" s="223">
        <v>4</v>
      </c>
      <c r="L59" s="232">
        <v>0</v>
      </c>
      <c r="M59" s="190">
        <v>0</v>
      </c>
      <c r="N59" s="97">
        <v>0</v>
      </c>
    </row>
    <row r="60" spans="1:14" ht="13.5" thickBot="1">
      <c r="A60" s="413" t="s">
        <v>78</v>
      </c>
      <c r="B60" s="413"/>
      <c r="C60" s="98"/>
      <c r="D60" s="128">
        <v>0.5</v>
      </c>
      <c r="E60" s="216">
        <v>0.5</v>
      </c>
      <c r="F60" s="216">
        <v>0</v>
      </c>
      <c r="G60" s="217">
        <v>0</v>
      </c>
      <c r="H60" s="98" t="s">
        <v>63</v>
      </c>
      <c r="I60" s="98" t="s">
        <v>63</v>
      </c>
      <c r="J60" s="215">
        <v>4</v>
      </c>
      <c r="K60" s="216">
        <v>4</v>
      </c>
      <c r="L60" s="216">
        <v>0</v>
      </c>
      <c r="M60" s="218">
        <v>0</v>
      </c>
      <c r="N60" s="98">
        <v>0</v>
      </c>
    </row>
    <row r="61" spans="1:14" ht="13.5" thickBot="1">
      <c r="A61" s="32" t="s">
        <v>153</v>
      </c>
      <c r="B61" s="30" t="s">
        <v>154</v>
      </c>
      <c r="C61" s="127"/>
      <c r="D61" s="127"/>
      <c r="E61" s="127"/>
      <c r="F61" s="127"/>
      <c r="G61" s="127"/>
      <c r="H61" s="128"/>
      <c r="I61" s="128"/>
      <c r="J61" s="127"/>
      <c r="K61" s="127"/>
      <c r="L61" s="127"/>
      <c r="M61" s="202"/>
      <c r="N61" s="186"/>
    </row>
    <row r="62" spans="1:14" ht="13.5" thickBot="1">
      <c r="A62" s="115" t="s">
        <v>7</v>
      </c>
      <c r="B62" s="117" t="s">
        <v>160</v>
      </c>
      <c r="C62" s="98">
        <v>2</v>
      </c>
      <c r="D62" s="128">
        <v>6</v>
      </c>
      <c r="E62" s="216">
        <v>3</v>
      </c>
      <c r="F62" s="217">
        <f>D62-E62</f>
        <v>3</v>
      </c>
      <c r="G62" s="217">
        <v>6</v>
      </c>
      <c r="H62" s="98" t="s">
        <v>92</v>
      </c>
      <c r="I62" s="393" t="s">
        <v>33</v>
      </c>
      <c r="J62" s="181">
        <v>6</v>
      </c>
      <c r="K62" s="217">
        <v>0</v>
      </c>
      <c r="L62" s="216">
        <v>0</v>
      </c>
      <c r="M62" s="218">
        <v>6</v>
      </c>
      <c r="N62" s="98">
        <v>150</v>
      </c>
    </row>
    <row r="63" spans="1:14" ht="13.5" thickBot="1">
      <c r="A63" s="126"/>
      <c r="B63" s="127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218"/>
    </row>
    <row r="64" spans="1:14" ht="12.75">
      <c r="A64" s="434" t="s">
        <v>163</v>
      </c>
      <c r="B64" s="435"/>
      <c r="C64" s="155">
        <v>1</v>
      </c>
      <c r="D64" s="159">
        <f>SUM(D49,D48,D43,D41,D40,D35,D34,D33,D32)</f>
        <v>30</v>
      </c>
      <c r="E64" s="159">
        <f>SUM(E49,E48,E43,E41,E40,E35,E34,E33,E32)</f>
        <v>17</v>
      </c>
      <c r="F64" s="159">
        <f>SUM(F49,F48,F43,F41,F40,F35,F34,F33,F32)</f>
        <v>13</v>
      </c>
      <c r="G64" s="159">
        <f>SUM(G49,G48,G43,G41,G40,G35,G34,G33,G32)</f>
        <v>11</v>
      </c>
      <c r="H64" s="333" t="s">
        <v>63</v>
      </c>
      <c r="I64" s="333" t="s">
        <v>63</v>
      </c>
      <c r="J64" s="159">
        <f>SUM(J49,J48,J43,J41,J40,J35,J34,J33,J32)</f>
        <v>442</v>
      </c>
      <c r="K64" s="159">
        <f>SUM(K49,K48,K43,K41,K40,K35,K34,K33,K32)</f>
        <v>165</v>
      </c>
      <c r="L64" s="159">
        <f>SUM(L49,L48,L43,L41,L40,L35,L34,L33,L32)</f>
        <v>180</v>
      </c>
      <c r="M64" s="159">
        <f>SUM(M49,M48,M43,M41,M40,M35,M34,M33,M32)</f>
        <v>97</v>
      </c>
      <c r="N64" s="159">
        <f>SUM(N49,N48,N43,N41,N40,N35,N34,N33,N32)</f>
        <v>338</v>
      </c>
    </row>
    <row r="65" spans="1:14" ht="13.5" thickBot="1">
      <c r="A65" s="432" t="s">
        <v>163</v>
      </c>
      <c r="B65" s="433"/>
      <c r="C65" s="156">
        <v>2</v>
      </c>
      <c r="D65" s="160">
        <f>SUM(D62,D59,D54,D53,D52,D51,D50,D42,D31,D26,D25,D24)</f>
        <v>30</v>
      </c>
      <c r="E65" s="160">
        <f>SUM(E62,E59,E54,E53,E52,E51,E50,E42,E31,E26,E25,E24)</f>
        <v>19</v>
      </c>
      <c r="F65" s="160">
        <f>SUM(F62,F59,F54,F53,F52,F51,F50,F42,F31,F26,F25,F24)</f>
        <v>11</v>
      </c>
      <c r="G65" s="332">
        <f>SUM(G62,G59,G54,G53,G52,G51,G50,G42,G31,G26,G25,G24)</f>
        <v>11</v>
      </c>
      <c r="H65" s="334" t="s">
        <v>63</v>
      </c>
      <c r="I65" s="334" t="s">
        <v>63</v>
      </c>
      <c r="J65" s="160">
        <f>SUM(J62,J59,J54,J53,J52,J51,J50,J42,J31,J26,J25,J24)</f>
        <v>413</v>
      </c>
      <c r="K65" s="160">
        <f>SUM(K62,K59,K54,K53,K52,K51,K50,K42,K31,K26,K25,K24)</f>
        <v>154</v>
      </c>
      <c r="L65" s="160">
        <f>SUM(L62,L59,L54,L53,L52,L51,L50,L42,L31,L26,L25,L24)</f>
        <v>120</v>
      </c>
      <c r="M65" s="332">
        <f>SUM(M62,M59,M54,M53,M52,M51,M50,M42,M31,M26,M25,M24)</f>
        <v>139</v>
      </c>
      <c r="N65" s="334">
        <f>SUM(N62,N59,N54,N53,N52,N51,N50,N42,N31,N26,N25,N24)</f>
        <v>358</v>
      </c>
    </row>
    <row r="66" spans="1:14" ht="13.5" thickBot="1">
      <c r="A66" s="123"/>
      <c r="B66" s="124"/>
      <c r="C66" s="125"/>
      <c r="D66" s="125"/>
      <c r="E66" s="125"/>
      <c r="F66" s="125"/>
      <c r="G66" s="361"/>
      <c r="H66" s="134"/>
      <c r="I66" s="134"/>
      <c r="J66" s="133"/>
      <c r="K66" s="134"/>
      <c r="L66" s="134"/>
      <c r="M66" s="134"/>
      <c r="N66" s="135"/>
    </row>
    <row r="67" spans="1:14" ht="13.5" thickBot="1">
      <c r="A67" s="396" t="s">
        <v>108</v>
      </c>
      <c r="B67" s="397"/>
      <c r="C67" s="136" t="s">
        <v>63</v>
      </c>
      <c r="D67" s="172">
        <f>SUM(D64:D65)</f>
        <v>60</v>
      </c>
      <c r="E67" s="173">
        <f>SUM(E64:E65)</f>
        <v>36</v>
      </c>
      <c r="F67" s="137">
        <f>SUM(F64:F65)</f>
        <v>24</v>
      </c>
      <c r="G67" s="172">
        <f>SUM(G64:G65)</f>
        <v>22</v>
      </c>
      <c r="H67" s="136" t="s">
        <v>63</v>
      </c>
      <c r="I67" s="136" t="s">
        <v>63</v>
      </c>
      <c r="J67" s="172">
        <f>SUM(J64:J65)</f>
        <v>855</v>
      </c>
      <c r="K67" s="173">
        <f>SUM(K64:K65)</f>
        <v>319</v>
      </c>
      <c r="L67" s="173">
        <f>SUM(L64:L65)</f>
        <v>300</v>
      </c>
      <c r="M67" s="174">
        <f>SUM(M64:M65)</f>
        <v>236</v>
      </c>
      <c r="N67" s="136">
        <f>SUM(N64:N65)</f>
        <v>696</v>
      </c>
    </row>
    <row r="68" spans="1:14" ht="12.75">
      <c r="A68" s="15"/>
      <c r="B68" s="15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</row>
    <row r="69" spans="1:14" ht="12.75">
      <c r="A69" s="4"/>
      <c r="B69" s="26" t="s">
        <v>73</v>
      </c>
      <c r="C69" s="4"/>
      <c r="D69" s="4"/>
      <c r="E69" s="4"/>
      <c r="F69" s="4"/>
      <c r="G69" s="193"/>
      <c r="H69" s="193"/>
      <c r="I69" s="193"/>
      <c r="J69" s="193"/>
      <c r="K69" s="193"/>
      <c r="L69" s="193"/>
      <c r="M69" s="193"/>
      <c r="N69" s="193"/>
    </row>
    <row r="70" spans="1:14" ht="12.75">
      <c r="A70" s="4"/>
      <c r="B70" s="26" t="s">
        <v>74</v>
      </c>
      <c r="C70" s="4"/>
      <c r="D70" s="4"/>
      <c r="E70" s="4"/>
      <c r="F70" s="4"/>
      <c r="G70" s="193"/>
      <c r="H70" s="193"/>
      <c r="I70" s="193"/>
      <c r="J70" s="193"/>
      <c r="K70" s="193"/>
      <c r="L70" s="193"/>
      <c r="M70" s="193"/>
      <c r="N70" s="193"/>
    </row>
    <row r="71" spans="1:14" ht="12.75">
      <c r="A71" s="4"/>
      <c r="B71" s="26"/>
      <c r="C71" s="4"/>
      <c r="D71" s="4"/>
      <c r="E71" s="4"/>
      <c r="F71" s="4"/>
      <c r="G71" s="193"/>
      <c r="H71" s="193"/>
      <c r="I71" s="193"/>
      <c r="J71" s="193"/>
      <c r="K71" s="193"/>
      <c r="L71" s="193"/>
      <c r="M71" s="193"/>
      <c r="N71" s="193"/>
    </row>
    <row r="72" spans="1:14" ht="12.75">
      <c r="A72" s="4"/>
      <c r="B72" s="26"/>
      <c r="C72" s="4"/>
      <c r="D72" s="4"/>
      <c r="E72" s="4"/>
      <c r="F72" s="4"/>
      <c r="G72" s="193"/>
      <c r="H72" s="193"/>
      <c r="I72" s="193"/>
      <c r="J72" s="193"/>
      <c r="K72" s="193"/>
      <c r="L72" s="193"/>
      <c r="M72" s="193"/>
      <c r="N72" s="193"/>
    </row>
    <row r="73" spans="2:7" ht="13.5" thickBot="1">
      <c r="B73" s="1" t="s">
        <v>109</v>
      </c>
      <c r="G73" s="9"/>
    </row>
    <row r="74" spans="1:14" ht="12.75">
      <c r="A74" s="16" t="s">
        <v>0</v>
      </c>
      <c r="B74" s="17"/>
      <c r="C74" s="20"/>
      <c r="D74" s="398" t="s">
        <v>50</v>
      </c>
      <c r="E74" s="399"/>
      <c r="F74" s="399"/>
      <c r="G74" s="92" t="s">
        <v>39</v>
      </c>
      <c r="H74" s="100" t="s">
        <v>1</v>
      </c>
      <c r="I74" s="100" t="s">
        <v>43</v>
      </c>
      <c r="J74" s="398" t="s">
        <v>53</v>
      </c>
      <c r="K74" s="399"/>
      <c r="L74" s="399"/>
      <c r="M74" s="400"/>
      <c r="N74" s="186"/>
    </row>
    <row r="75" spans="1:15" ht="12.75">
      <c r="A75" s="21"/>
      <c r="B75" s="18" t="s">
        <v>17</v>
      </c>
      <c r="C75" s="81" t="s">
        <v>41</v>
      </c>
      <c r="D75" s="187" t="s">
        <v>2</v>
      </c>
      <c r="E75" s="188" t="s">
        <v>47</v>
      </c>
      <c r="F75" s="24" t="s">
        <v>28</v>
      </c>
      <c r="G75" s="86" t="s">
        <v>51</v>
      </c>
      <c r="H75" s="101" t="s">
        <v>49</v>
      </c>
      <c r="I75" s="101" t="s">
        <v>44</v>
      </c>
      <c r="J75" s="120" t="s">
        <v>2</v>
      </c>
      <c r="K75" s="409" t="s">
        <v>54</v>
      </c>
      <c r="L75" s="410"/>
      <c r="M75" s="214" t="s">
        <v>52</v>
      </c>
      <c r="N75" s="82" t="s">
        <v>146</v>
      </c>
      <c r="O75" s="80"/>
    </row>
    <row r="76" spans="1:15" ht="12.75">
      <c r="A76" s="3"/>
      <c r="B76" s="18" t="s">
        <v>3</v>
      </c>
      <c r="C76" s="23"/>
      <c r="D76" s="21"/>
      <c r="E76" s="188" t="s">
        <v>18</v>
      </c>
      <c r="F76" s="10" t="s">
        <v>34</v>
      </c>
      <c r="G76" s="87" t="s">
        <v>71</v>
      </c>
      <c r="H76" s="101"/>
      <c r="I76" s="101" t="s">
        <v>45</v>
      </c>
      <c r="J76" s="191"/>
      <c r="K76" s="25" t="s">
        <v>19</v>
      </c>
      <c r="L76" s="192" t="s">
        <v>70</v>
      </c>
      <c r="M76" s="167"/>
      <c r="N76" s="82" t="s">
        <v>147</v>
      </c>
      <c r="O76" s="29"/>
    </row>
    <row r="77" spans="1:15" ht="12.75">
      <c r="A77" s="21"/>
      <c r="B77" s="18"/>
      <c r="C77" s="193"/>
      <c r="D77" s="21"/>
      <c r="E77" s="188" t="s">
        <v>42</v>
      </c>
      <c r="F77" s="10" t="s">
        <v>29</v>
      </c>
      <c r="G77" s="87" t="s">
        <v>72</v>
      </c>
      <c r="H77" s="238"/>
      <c r="I77" s="101" t="s">
        <v>46</v>
      </c>
      <c r="J77" s="90"/>
      <c r="K77" s="194"/>
      <c r="L77" s="27"/>
      <c r="M77" s="168"/>
      <c r="N77" s="83"/>
      <c r="O77" s="81"/>
    </row>
    <row r="78" spans="1:15" ht="13.5" thickBot="1">
      <c r="A78" s="115"/>
      <c r="B78" s="196"/>
      <c r="C78" s="134"/>
      <c r="D78" s="117"/>
      <c r="E78" s="197" t="s">
        <v>48</v>
      </c>
      <c r="F78" s="198"/>
      <c r="G78" s="239" t="s">
        <v>32</v>
      </c>
      <c r="H78" s="240"/>
      <c r="I78" s="241" t="s">
        <v>75</v>
      </c>
      <c r="J78" s="199"/>
      <c r="K78" s="199"/>
      <c r="L78" s="200"/>
      <c r="M78" s="196"/>
      <c r="N78" s="112"/>
      <c r="O78" s="6"/>
    </row>
    <row r="79" spans="1:15" ht="13.5" thickBot="1">
      <c r="A79" s="126"/>
      <c r="B79" s="8" t="s">
        <v>40</v>
      </c>
      <c r="C79" s="9"/>
      <c r="D79" s="9"/>
      <c r="E79" s="9"/>
      <c r="F79" s="9"/>
      <c r="G79" s="127"/>
      <c r="H79" s="127"/>
      <c r="I79" s="127"/>
      <c r="J79" s="127"/>
      <c r="K79" s="9"/>
      <c r="L79" s="9"/>
      <c r="M79" s="127"/>
      <c r="N79" s="201"/>
      <c r="O79" s="5"/>
    </row>
    <row r="80" spans="1:15" ht="13.5" thickBot="1">
      <c r="A80" s="7" t="s">
        <v>127</v>
      </c>
      <c r="B80" s="2" t="s">
        <v>8</v>
      </c>
      <c r="C80" s="2"/>
      <c r="D80" s="202"/>
      <c r="E80" s="202"/>
      <c r="F80" s="202"/>
      <c r="G80" s="127"/>
      <c r="H80" s="127"/>
      <c r="I80" s="127"/>
      <c r="J80" s="127"/>
      <c r="K80" s="202"/>
      <c r="L80" s="202"/>
      <c r="M80" s="127"/>
      <c r="N80" s="201"/>
      <c r="O80" s="5"/>
    </row>
    <row r="81" spans="1:15" ht="12.75">
      <c r="A81" s="42" t="s">
        <v>7</v>
      </c>
      <c r="B81" s="40" t="s">
        <v>4</v>
      </c>
      <c r="C81" s="47">
        <v>3</v>
      </c>
      <c r="D81" s="203">
        <v>2</v>
      </c>
      <c r="E81" s="204">
        <v>1.5</v>
      </c>
      <c r="F81" s="232">
        <f>D81-E81</f>
        <v>0.5</v>
      </c>
      <c r="G81" s="206">
        <v>0</v>
      </c>
      <c r="H81" s="48" t="s">
        <v>92</v>
      </c>
      <c r="I81" s="242" t="s">
        <v>33</v>
      </c>
      <c r="J81" s="203">
        <f>SUM(K81:M81)</f>
        <v>39</v>
      </c>
      <c r="K81" s="344">
        <v>0</v>
      </c>
      <c r="L81" s="344">
        <v>30</v>
      </c>
      <c r="M81" s="237">
        <f>(E81*26)-K81-L81</f>
        <v>9</v>
      </c>
      <c r="N81" s="94">
        <f>F81*26</f>
        <v>13</v>
      </c>
      <c r="O81" s="5"/>
    </row>
    <row r="82" spans="1:15" ht="12.75">
      <c r="A82" s="54" t="s">
        <v>87</v>
      </c>
      <c r="B82" s="243" t="s">
        <v>4</v>
      </c>
      <c r="C82" s="77">
        <v>4</v>
      </c>
      <c r="D82" s="209">
        <v>2</v>
      </c>
      <c r="E82" s="219">
        <v>1.5</v>
      </c>
      <c r="F82" s="207">
        <f>D82-E82</f>
        <v>0.5</v>
      </c>
      <c r="G82" s="221">
        <v>0</v>
      </c>
      <c r="H82" s="94" t="s">
        <v>106</v>
      </c>
      <c r="I82" s="107" t="s">
        <v>33</v>
      </c>
      <c r="J82" s="231">
        <f>SUM(K82:M82)</f>
        <v>39</v>
      </c>
      <c r="K82" s="362">
        <v>0</v>
      </c>
      <c r="L82" s="345">
        <v>30</v>
      </c>
      <c r="M82" s="329">
        <f>(E82*26)-K82-L82</f>
        <v>9</v>
      </c>
      <c r="N82" s="94">
        <f>F82*26</f>
        <v>13</v>
      </c>
      <c r="O82" s="29"/>
    </row>
    <row r="83" spans="1:15" ht="12.75">
      <c r="A83" s="112" t="s">
        <v>89</v>
      </c>
      <c r="B83" s="243" t="s">
        <v>5</v>
      </c>
      <c r="C83" s="77">
        <v>3</v>
      </c>
      <c r="D83" s="209">
        <v>1</v>
      </c>
      <c r="E83" s="219">
        <v>1</v>
      </c>
      <c r="F83" s="207">
        <v>0</v>
      </c>
      <c r="G83" s="221">
        <v>0</v>
      </c>
      <c r="H83" s="94" t="s">
        <v>92</v>
      </c>
      <c r="I83" s="107" t="s">
        <v>33</v>
      </c>
      <c r="J83" s="236">
        <f>SUM(K83:M83)</f>
        <v>30</v>
      </c>
      <c r="K83" s="347">
        <v>0</v>
      </c>
      <c r="L83" s="345">
        <v>30</v>
      </c>
      <c r="M83" s="329">
        <v>0</v>
      </c>
      <c r="N83" s="94">
        <f>F83*26</f>
        <v>0</v>
      </c>
      <c r="O83" s="29"/>
    </row>
    <row r="84" spans="1:15" ht="13.5" thickBot="1">
      <c r="A84" s="43" t="s">
        <v>90</v>
      </c>
      <c r="B84" s="243" t="s">
        <v>5</v>
      </c>
      <c r="C84" s="77">
        <v>4</v>
      </c>
      <c r="D84" s="209">
        <v>1</v>
      </c>
      <c r="E84" s="219">
        <v>1</v>
      </c>
      <c r="F84" s="220">
        <v>0</v>
      </c>
      <c r="G84" s="221">
        <v>0</v>
      </c>
      <c r="H84" s="94" t="s">
        <v>92</v>
      </c>
      <c r="I84" s="107" t="s">
        <v>33</v>
      </c>
      <c r="J84" s="251">
        <f>SUM(K84:M84)</f>
        <v>30</v>
      </c>
      <c r="K84" s="348">
        <v>0</v>
      </c>
      <c r="L84" s="345">
        <v>30</v>
      </c>
      <c r="M84" s="222">
        <v>0</v>
      </c>
      <c r="N84" s="94">
        <f>F84*26</f>
        <v>0</v>
      </c>
      <c r="O84" s="29"/>
    </row>
    <row r="85" spans="1:15" ht="13.5" thickBot="1">
      <c r="A85" s="126"/>
      <c r="B85" s="116" t="s">
        <v>78</v>
      </c>
      <c r="C85" s="234"/>
      <c r="D85" s="235">
        <f>SUM(D81:D84)</f>
        <v>6</v>
      </c>
      <c r="E85" s="216">
        <f aca="true" t="shared" si="7" ref="E85:N85">SUM(E81:E84)</f>
        <v>5</v>
      </c>
      <c r="F85" s="216">
        <f t="shared" si="7"/>
        <v>1</v>
      </c>
      <c r="G85" s="215">
        <f t="shared" si="7"/>
        <v>0</v>
      </c>
      <c r="H85" s="235" t="s">
        <v>63</v>
      </c>
      <c r="I85" s="235" t="s">
        <v>63</v>
      </c>
      <c r="J85" s="235">
        <f t="shared" si="7"/>
        <v>138</v>
      </c>
      <c r="K85" s="355">
        <f t="shared" si="7"/>
        <v>0</v>
      </c>
      <c r="L85" s="355">
        <f t="shared" si="7"/>
        <v>120</v>
      </c>
      <c r="M85" s="215">
        <f t="shared" si="7"/>
        <v>18</v>
      </c>
      <c r="N85" s="98">
        <f t="shared" si="7"/>
        <v>26</v>
      </c>
      <c r="O85" s="29"/>
    </row>
    <row r="86" spans="1:15" ht="12.75">
      <c r="A86" s="53"/>
      <c r="B86" s="42" t="s">
        <v>79</v>
      </c>
      <c r="C86" s="77"/>
      <c r="D86" s="209">
        <v>0</v>
      </c>
      <c r="E86" s="219">
        <v>0</v>
      </c>
      <c r="F86" s="220">
        <v>0</v>
      </c>
      <c r="G86" s="221">
        <v>0</v>
      </c>
      <c r="H86" s="48" t="s">
        <v>63</v>
      </c>
      <c r="I86" s="48" t="s">
        <v>63</v>
      </c>
      <c r="J86" s="213">
        <v>0</v>
      </c>
      <c r="K86" s="345">
        <v>0</v>
      </c>
      <c r="L86" s="345">
        <v>0</v>
      </c>
      <c r="M86" s="222">
        <v>0</v>
      </c>
      <c r="N86" s="94">
        <v>0</v>
      </c>
      <c r="O86" s="29"/>
    </row>
    <row r="87" spans="1:15" ht="13.5" thickBot="1">
      <c r="A87" s="244"/>
      <c r="B87" s="33" t="s">
        <v>80</v>
      </c>
      <c r="C87" s="51"/>
      <c r="D87" s="236">
        <v>0</v>
      </c>
      <c r="E87" s="189">
        <v>0</v>
      </c>
      <c r="F87" s="223">
        <v>0</v>
      </c>
      <c r="G87" s="224">
        <v>0</v>
      </c>
      <c r="H87" s="182" t="s">
        <v>63</v>
      </c>
      <c r="I87" s="182" t="s">
        <v>63</v>
      </c>
      <c r="J87" s="225">
        <v>0</v>
      </c>
      <c r="K87" s="347">
        <v>0</v>
      </c>
      <c r="L87" s="348">
        <v>0</v>
      </c>
      <c r="M87" s="227">
        <v>0</v>
      </c>
      <c r="N87" s="97">
        <v>0</v>
      </c>
      <c r="O87" s="29"/>
    </row>
    <row r="88" spans="1:15" ht="13.5" thickBot="1">
      <c r="A88" s="32" t="s">
        <v>126</v>
      </c>
      <c r="B88" s="30" t="s">
        <v>12</v>
      </c>
      <c r="C88" s="44"/>
      <c r="D88" s="128"/>
      <c r="E88" s="128"/>
      <c r="F88" s="128"/>
      <c r="G88" s="128"/>
      <c r="H88" s="128"/>
      <c r="I88" s="128"/>
      <c r="J88" s="128"/>
      <c r="K88" s="349"/>
      <c r="L88" s="349"/>
      <c r="M88" s="128"/>
      <c r="N88" s="218"/>
      <c r="O88" s="29"/>
    </row>
    <row r="89" spans="1:15" ht="12.75">
      <c r="A89" s="48" t="s">
        <v>7</v>
      </c>
      <c r="B89" s="42" t="s">
        <v>110</v>
      </c>
      <c r="C89" s="47">
        <v>3</v>
      </c>
      <c r="D89" s="203">
        <v>2</v>
      </c>
      <c r="E89" s="204">
        <v>1.25</v>
      </c>
      <c r="F89" s="205">
        <f>D89-E89</f>
        <v>0.75</v>
      </c>
      <c r="G89" s="206">
        <v>0</v>
      </c>
      <c r="H89" s="48" t="s">
        <v>92</v>
      </c>
      <c r="I89" s="48" t="s">
        <v>33</v>
      </c>
      <c r="J89" s="213">
        <f>SUM(K89:M89)</f>
        <v>32.5</v>
      </c>
      <c r="K89" s="344">
        <v>15</v>
      </c>
      <c r="L89" s="350">
        <v>15</v>
      </c>
      <c r="M89" s="237">
        <f>(E89*26)-K89-L89</f>
        <v>2.5</v>
      </c>
      <c r="N89" s="222">
        <f>F89*26</f>
        <v>19.5</v>
      </c>
      <c r="O89" s="29"/>
    </row>
    <row r="90" spans="1:15" ht="12.75">
      <c r="A90" s="50" t="s">
        <v>87</v>
      </c>
      <c r="B90" s="39" t="s">
        <v>111</v>
      </c>
      <c r="C90" s="50">
        <v>4</v>
      </c>
      <c r="D90" s="233">
        <v>3</v>
      </c>
      <c r="E90" s="119">
        <v>2</v>
      </c>
      <c r="F90" s="207">
        <f aca="true" t="shared" si="8" ref="F90:F99">D90-E90</f>
        <v>1</v>
      </c>
      <c r="G90" s="208">
        <v>0</v>
      </c>
      <c r="H90" s="95" t="s">
        <v>92</v>
      </c>
      <c r="I90" s="95" t="s">
        <v>33</v>
      </c>
      <c r="J90" s="213">
        <f aca="true" t="shared" si="9" ref="J90:J99">SUM(K90:M90)</f>
        <v>52</v>
      </c>
      <c r="K90" s="346">
        <v>15</v>
      </c>
      <c r="L90" s="351">
        <v>15</v>
      </c>
      <c r="M90" s="329">
        <f aca="true" t="shared" si="10" ref="M90:M99">(E90*26)-K90-L90</f>
        <v>22</v>
      </c>
      <c r="N90" s="222">
        <f aca="true" t="shared" si="11" ref="N90:N99">F90*26</f>
        <v>26</v>
      </c>
      <c r="O90" s="29"/>
    </row>
    <row r="91" spans="1:15" ht="12.75">
      <c r="A91" s="50" t="s">
        <v>89</v>
      </c>
      <c r="B91" s="39" t="s">
        <v>112</v>
      </c>
      <c r="C91" s="50">
        <v>3</v>
      </c>
      <c r="D91" s="233">
        <v>3</v>
      </c>
      <c r="E91" s="119">
        <v>1.5</v>
      </c>
      <c r="F91" s="207">
        <f t="shared" si="8"/>
        <v>1.5</v>
      </c>
      <c r="G91" s="208">
        <v>3</v>
      </c>
      <c r="H91" s="95" t="s">
        <v>106</v>
      </c>
      <c r="I91" s="95" t="s">
        <v>33</v>
      </c>
      <c r="J91" s="213">
        <f t="shared" si="9"/>
        <v>39</v>
      </c>
      <c r="K91" s="346">
        <v>30</v>
      </c>
      <c r="L91" s="352">
        <v>0</v>
      </c>
      <c r="M91" s="329">
        <f t="shared" si="10"/>
        <v>9</v>
      </c>
      <c r="N91" s="222">
        <f t="shared" si="11"/>
        <v>39</v>
      </c>
      <c r="O91" s="29"/>
    </row>
    <row r="92" spans="1:15" ht="12.75">
      <c r="A92" s="50" t="s">
        <v>90</v>
      </c>
      <c r="B92" s="39" t="s">
        <v>113</v>
      </c>
      <c r="C92" s="50">
        <v>4</v>
      </c>
      <c r="D92" s="233">
        <v>2</v>
      </c>
      <c r="E92" s="119">
        <v>1.25</v>
      </c>
      <c r="F92" s="207">
        <f t="shared" si="8"/>
        <v>0.75</v>
      </c>
      <c r="G92" s="208">
        <v>0</v>
      </c>
      <c r="H92" s="95" t="s">
        <v>92</v>
      </c>
      <c r="I92" s="95" t="s">
        <v>33</v>
      </c>
      <c r="J92" s="233">
        <f t="shared" si="9"/>
        <v>32.5</v>
      </c>
      <c r="K92" s="346">
        <v>0</v>
      </c>
      <c r="L92" s="346">
        <v>30</v>
      </c>
      <c r="M92" s="329">
        <f t="shared" si="10"/>
        <v>2.5</v>
      </c>
      <c r="N92" s="222">
        <f t="shared" si="11"/>
        <v>19.5</v>
      </c>
      <c r="O92" s="29"/>
    </row>
    <row r="93" spans="1:15" ht="13.5" thickBot="1">
      <c r="A93" s="50" t="s">
        <v>91</v>
      </c>
      <c r="B93" s="39" t="s">
        <v>114</v>
      </c>
      <c r="C93" s="50">
        <v>3</v>
      </c>
      <c r="D93" s="233">
        <v>3</v>
      </c>
      <c r="E93" s="207">
        <v>1.5</v>
      </c>
      <c r="F93" s="207">
        <f t="shared" si="8"/>
        <v>1.5</v>
      </c>
      <c r="G93" s="208">
        <v>3</v>
      </c>
      <c r="H93" s="95" t="s">
        <v>106</v>
      </c>
      <c r="I93" s="95" t="s">
        <v>33</v>
      </c>
      <c r="J93" s="213">
        <f t="shared" si="9"/>
        <v>39</v>
      </c>
      <c r="K93" s="346">
        <v>15</v>
      </c>
      <c r="L93" s="352">
        <v>15</v>
      </c>
      <c r="M93" s="328">
        <f t="shared" si="10"/>
        <v>9</v>
      </c>
      <c r="N93" s="222">
        <f t="shared" si="11"/>
        <v>39</v>
      </c>
      <c r="O93" s="29"/>
    </row>
    <row r="94" spans="1:15" ht="12.75">
      <c r="A94" s="50" t="s">
        <v>100</v>
      </c>
      <c r="B94" s="245" t="s">
        <v>115</v>
      </c>
      <c r="C94" s="50">
        <v>3</v>
      </c>
      <c r="D94" s="233">
        <v>3</v>
      </c>
      <c r="E94" s="219">
        <v>1.5</v>
      </c>
      <c r="F94" s="207">
        <f t="shared" si="8"/>
        <v>1.5</v>
      </c>
      <c r="G94" s="208">
        <v>0</v>
      </c>
      <c r="H94" s="95" t="s">
        <v>106</v>
      </c>
      <c r="I94" s="95" t="s">
        <v>33</v>
      </c>
      <c r="J94" s="213">
        <f t="shared" si="9"/>
        <v>39</v>
      </c>
      <c r="K94" s="346">
        <v>30</v>
      </c>
      <c r="L94" s="351">
        <v>0</v>
      </c>
      <c r="M94" s="237">
        <f t="shared" si="10"/>
        <v>9</v>
      </c>
      <c r="N94" s="222">
        <f t="shared" si="11"/>
        <v>39</v>
      </c>
      <c r="O94" s="29"/>
    </row>
    <row r="95" spans="1:15" ht="12.75">
      <c r="A95" s="50" t="s">
        <v>101</v>
      </c>
      <c r="B95" s="39" t="s">
        <v>116</v>
      </c>
      <c r="C95" s="50">
        <v>4</v>
      </c>
      <c r="D95" s="233">
        <v>2</v>
      </c>
      <c r="E95" s="358">
        <v>1.25</v>
      </c>
      <c r="F95" s="207">
        <f t="shared" si="8"/>
        <v>0.75</v>
      </c>
      <c r="G95" s="208">
        <v>2</v>
      </c>
      <c r="H95" s="95" t="s">
        <v>92</v>
      </c>
      <c r="I95" s="95" t="s">
        <v>33</v>
      </c>
      <c r="J95" s="213">
        <f t="shared" si="9"/>
        <v>32.5</v>
      </c>
      <c r="K95" s="346">
        <v>0</v>
      </c>
      <c r="L95" s="351">
        <v>30</v>
      </c>
      <c r="M95" s="329">
        <f t="shared" si="10"/>
        <v>2.5</v>
      </c>
      <c r="N95" s="222">
        <f t="shared" si="11"/>
        <v>19.5</v>
      </c>
      <c r="O95" s="29"/>
    </row>
    <row r="96" spans="1:15" ht="12.75">
      <c r="A96" s="50" t="s">
        <v>117</v>
      </c>
      <c r="B96" s="39" t="s">
        <v>118</v>
      </c>
      <c r="C96" s="50">
        <v>3</v>
      </c>
      <c r="D96" s="233">
        <v>2</v>
      </c>
      <c r="E96" s="119">
        <v>1</v>
      </c>
      <c r="F96" s="207">
        <f t="shared" si="8"/>
        <v>1</v>
      </c>
      <c r="G96" s="208">
        <v>0</v>
      </c>
      <c r="H96" s="95" t="s">
        <v>106</v>
      </c>
      <c r="I96" s="95" t="s">
        <v>33</v>
      </c>
      <c r="J96" s="213">
        <f t="shared" si="9"/>
        <v>30</v>
      </c>
      <c r="K96" s="346">
        <v>30</v>
      </c>
      <c r="L96" s="351">
        <v>0</v>
      </c>
      <c r="M96" s="329">
        <f>(E96*30)-K96-L96</f>
        <v>0</v>
      </c>
      <c r="N96" s="222">
        <f t="shared" si="11"/>
        <v>26</v>
      </c>
      <c r="O96" s="29"/>
    </row>
    <row r="97" spans="1:15" ht="12.75">
      <c r="A97" s="51" t="s">
        <v>119</v>
      </c>
      <c r="B97" s="45" t="s">
        <v>120</v>
      </c>
      <c r="C97" s="51">
        <v>3</v>
      </c>
      <c r="D97" s="236">
        <v>2</v>
      </c>
      <c r="E97" s="189">
        <v>1</v>
      </c>
      <c r="F97" s="207">
        <f t="shared" si="8"/>
        <v>1</v>
      </c>
      <c r="G97" s="224">
        <v>3</v>
      </c>
      <c r="H97" s="97" t="s">
        <v>92</v>
      </c>
      <c r="I97" s="97" t="s">
        <v>33</v>
      </c>
      <c r="J97" s="213">
        <f t="shared" si="9"/>
        <v>30</v>
      </c>
      <c r="K97" s="347">
        <v>0</v>
      </c>
      <c r="L97" s="353">
        <v>30</v>
      </c>
      <c r="M97" s="329">
        <f>(E97*30)-K97-L97</f>
        <v>0</v>
      </c>
      <c r="N97" s="222">
        <f t="shared" si="11"/>
        <v>26</v>
      </c>
      <c r="O97" s="29"/>
    </row>
    <row r="98" spans="1:15" ht="12.75">
      <c r="A98" s="51" t="s">
        <v>121</v>
      </c>
      <c r="B98" s="45" t="s">
        <v>122</v>
      </c>
      <c r="C98" s="51">
        <v>4</v>
      </c>
      <c r="D98" s="236">
        <v>2</v>
      </c>
      <c r="E98" s="189">
        <v>1.25</v>
      </c>
      <c r="F98" s="207">
        <f t="shared" si="8"/>
        <v>0.75</v>
      </c>
      <c r="G98" s="224">
        <v>0</v>
      </c>
      <c r="H98" s="97" t="s">
        <v>92</v>
      </c>
      <c r="I98" s="97" t="s">
        <v>33</v>
      </c>
      <c r="J98" s="213">
        <f t="shared" si="9"/>
        <v>32.5</v>
      </c>
      <c r="K98" s="347">
        <v>0</v>
      </c>
      <c r="L98" s="354">
        <v>30</v>
      </c>
      <c r="M98" s="329">
        <f t="shared" si="10"/>
        <v>2.5</v>
      </c>
      <c r="N98" s="222">
        <f t="shared" si="11"/>
        <v>19.5</v>
      </c>
      <c r="O98" s="29"/>
    </row>
    <row r="99" spans="1:15" ht="13.5" thickBot="1">
      <c r="A99" s="51" t="s">
        <v>123</v>
      </c>
      <c r="B99" s="359" t="s">
        <v>171</v>
      </c>
      <c r="C99" s="51">
        <v>4</v>
      </c>
      <c r="D99" s="236">
        <v>2</v>
      </c>
      <c r="E99" s="189">
        <v>1.25</v>
      </c>
      <c r="F99" s="220">
        <f t="shared" si="8"/>
        <v>0.75</v>
      </c>
      <c r="G99" s="224">
        <v>0</v>
      </c>
      <c r="H99" s="97" t="s">
        <v>106</v>
      </c>
      <c r="I99" s="375" t="s">
        <v>33</v>
      </c>
      <c r="J99" s="213">
        <f t="shared" si="9"/>
        <v>32.5</v>
      </c>
      <c r="K99" s="347">
        <v>30</v>
      </c>
      <c r="L99" s="354">
        <v>0</v>
      </c>
      <c r="M99" s="328">
        <f t="shared" si="10"/>
        <v>2.5</v>
      </c>
      <c r="N99" s="222">
        <f t="shared" si="11"/>
        <v>19.5</v>
      </c>
      <c r="O99" s="29"/>
    </row>
    <row r="100" spans="1:15" ht="13.5" thickBot="1">
      <c r="A100" s="126"/>
      <c r="B100" s="116" t="s">
        <v>78</v>
      </c>
      <c r="C100" s="234"/>
      <c r="D100" s="235">
        <f>SUM(D89:D99)</f>
        <v>26</v>
      </c>
      <c r="E100" s="215">
        <f>SUM(E89:E99)</f>
        <v>14.75</v>
      </c>
      <c r="F100" s="216">
        <f>SUM(F89:F99)</f>
        <v>11.25</v>
      </c>
      <c r="G100" s="217">
        <f>SUM(G89:G99)</f>
        <v>11</v>
      </c>
      <c r="H100" s="98" t="s">
        <v>63</v>
      </c>
      <c r="I100" s="98" t="s">
        <v>63</v>
      </c>
      <c r="J100" s="128">
        <f>SUM(J89:J99)</f>
        <v>391.5</v>
      </c>
      <c r="K100" s="355">
        <f>SUM(K89:K99)</f>
        <v>165</v>
      </c>
      <c r="L100" s="355">
        <f>SUM(L89:L99)</f>
        <v>165</v>
      </c>
      <c r="M100" s="327">
        <f>SUM(M89:M99)</f>
        <v>61.5</v>
      </c>
      <c r="N100" s="98">
        <f>SUM(N89:N99)</f>
        <v>292.5</v>
      </c>
      <c r="O100" s="29"/>
    </row>
    <row r="101" spans="1:15" ht="12.75">
      <c r="A101" s="53"/>
      <c r="B101" s="42" t="s">
        <v>79</v>
      </c>
      <c r="C101" s="77"/>
      <c r="D101" s="203">
        <f>SUM(D91,D93,D95,D97)</f>
        <v>10</v>
      </c>
      <c r="E101" s="205">
        <f aca="true" t="shared" si="12" ref="E101:N101">SUM(E91,E93,E95,E97)</f>
        <v>5.25</v>
      </c>
      <c r="F101" s="205">
        <f t="shared" si="12"/>
        <v>4.75</v>
      </c>
      <c r="G101" s="204">
        <f t="shared" si="12"/>
        <v>11</v>
      </c>
      <c r="H101" s="364" t="s">
        <v>63</v>
      </c>
      <c r="I101" s="364" t="s">
        <v>63</v>
      </c>
      <c r="J101" s="203">
        <f t="shared" si="12"/>
        <v>140.5</v>
      </c>
      <c r="K101" s="205">
        <f t="shared" si="12"/>
        <v>45</v>
      </c>
      <c r="L101" s="205">
        <f t="shared" si="12"/>
        <v>75</v>
      </c>
      <c r="M101" s="204">
        <f t="shared" si="12"/>
        <v>20.5</v>
      </c>
      <c r="N101" s="48">
        <f t="shared" si="12"/>
        <v>123.5</v>
      </c>
      <c r="O101" s="29"/>
    </row>
    <row r="102" spans="1:15" ht="13.5" thickBot="1">
      <c r="A102" s="244"/>
      <c r="B102" s="33" t="s">
        <v>80</v>
      </c>
      <c r="C102" s="51"/>
      <c r="D102" s="251">
        <v>0</v>
      </c>
      <c r="E102" s="226">
        <v>0</v>
      </c>
      <c r="F102" s="226">
        <v>0</v>
      </c>
      <c r="G102" s="189">
        <v>0</v>
      </c>
      <c r="H102" s="236" t="s">
        <v>63</v>
      </c>
      <c r="I102" s="236" t="s">
        <v>63</v>
      </c>
      <c r="J102" s="251">
        <v>0</v>
      </c>
      <c r="K102" s="226">
        <v>0</v>
      </c>
      <c r="L102" s="226">
        <v>0</v>
      </c>
      <c r="M102" s="189">
        <v>0</v>
      </c>
      <c r="N102" s="72">
        <v>0</v>
      </c>
      <c r="O102" s="29"/>
    </row>
    <row r="103" spans="1:15" ht="13.5" thickBot="1">
      <c r="A103" s="32" t="s">
        <v>128</v>
      </c>
      <c r="B103" s="30" t="s">
        <v>15</v>
      </c>
      <c r="C103" s="44"/>
      <c r="D103" s="128"/>
      <c r="E103" s="128"/>
      <c r="F103" s="128"/>
      <c r="G103" s="128"/>
      <c r="H103" s="128"/>
      <c r="I103" s="128"/>
      <c r="J103" s="128"/>
      <c r="K103" s="349"/>
      <c r="L103" s="349"/>
      <c r="M103" s="128"/>
      <c r="N103" s="218"/>
      <c r="O103" s="29"/>
    </row>
    <row r="104" spans="1:15" ht="12.75">
      <c r="A104" s="53" t="s">
        <v>7</v>
      </c>
      <c r="B104" s="54" t="s">
        <v>124</v>
      </c>
      <c r="C104" s="77">
        <v>4</v>
      </c>
      <c r="D104" s="209">
        <v>2</v>
      </c>
      <c r="E104" s="219">
        <v>2</v>
      </c>
      <c r="F104" s="220">
        <f aca="true" t="shared" si="13" ref="F104:F111">D104-E104</f>
        <v>0</v>
      </c>
      <c r="G104" s="221">
        <v>3</v>
      </c>
      <c r="H104" s="94" t="s">
        <v>92</v>
      </c>
      <c r="I104" s="94" t="s">
        <v>33</v>
      </c>
      <c r="J104" s="213">
        <f aca="true" t="shared" si="14" ref="J104:J111">SUM(K104:M104)</f>
        <v>52</v>
      </c>
      <c r="K104" s="345">
        <v>0</v>
      </c>
      <c r="L104" s="344">
        <v>45</v>
      </c>
      <c r="M104" s="237">
        <f aca="true" t="shared" si="15" ref="M104:M111">(E104*26)-K104-L104</f>
        <v>7</v>
      </c>
      <c r="N104" s="48">
        <f aca="true" t="shared" si="16" ref="N104:N111">F104*26</f>
        <v>0</v>
      </c>
      <c r="O104" s="29"/>
    </row>
    <row r="105" spans="1:18" ht="12.75">
      <c r="A105" s="49" t="s">
        <v>87</v>
      </c>
      <c r="B105" s="39" t="s">
        <v>125</v>
      </c>
      <c r="C105" s="50">
        <v>3</v>
      </c>
      <c r="D105" s="246">
        <v>2</v>
      </c>
      <c r="E105" s="56">
        <v>1</v>
      </c>
      <c r="F105" s="220">
        <f t="shared" si="13"/>
        <v>1</v>
      </c>
      <c r="G105" s="75">
        <v>2</v>
      </c>
      <c r="H105" s="64" t="s">
        <v>92</v>
      </c>
      <c r="I105" s="64" t="s">
        <v>33</v>
      </c>
      <c r="J105" s="213">
        <f t="shared" si="14"/>
        <v>26</v>
      </c>
      <c r="K105" s="356">
        <v>0</v>
      </c>
      <c r="L105" s="356">
        <v>15</v>
      </c>
      <c r="M105" s="329">
        <f t="shared" si="15"/>
        <v>11</v>
      </c>
      <c r="N105" s="95">
        <f t="shared" si="16"/>
        <v>26</v>
      </c>
      <c r="O105" s="29"/>
      <c r="Q105" s="1"/>
      <c r="R105" s="1"/>
    </row>
    <row r="106" spans="1:18" ht="12.75">
      <c r="A106" s="365" t="s">
        <v>89</v>
      </c>
      <c r="B106" s="367" t="s">
        <v>175</v>
      </c>
      <c r="C106" s="50">
        <v>3</v>
      </c>
      <c r="D106" s="246">
        <v>6</v>
      </c>
      <c r="E106" s="69">
        <v>3</v>
      </c>
      <c r="F106" s="220">
        <f t="shared" si="13"/>
        <v>3</v>
      </c>
      <c r="G106" s="75">
        <v>0</v>
      </c>
      <c r="H106" s="368" t="s">
        <v>92</v>
      </c>
      <c r="I106" s="368" t="s">
        <v>148</v>
      </c>
      <c r="J106" s="213">
        <f t="shared" si="14"/>
        <v>78</v>
      </c>
      <c r="K106" s="356">
        <v>0</v>
      </c>
      <c r="L106" s="356">
        <v>15</v>
      </c>
      <c r="M106" s="329">
        <f t="shared" si="15"/>
        <v>63</v>
      </c>
      <c r="N106" s="95">
        <f t="shared" si="16"/>
        <v>78</v>
      </c>
      <c r="O106" s="74"/>
      <c r="Q106" s="1"/>
      <c r="R106" s="1"/>
    </row>
    <row r="107" spans="1:18" ht="12.75">
      <c r="A107" s="365" t="s">
        <v>90</v>
      </c>
      <c r="B107" s="367" t="s">
        <v>176</v>
      </c>
      <c r="C107" s="50">
        <v>4</v>
      </c>
      <c r="D107" s="233">
        <v>6</v>
      </c>
      <c r="E107" s="119">
        <v>3</v>
      </c>
      <c r="F107" s="220">
        <f t="shared" si="13"/>
        <v>3</v>
      </c>
      <c r="G107" s="208">
        <v>0</v>
      </c>
      <c r="H107" s="369" t="s">
        <v>92</v>
      </c>
      <c r="I107" s="369" t="s">
        <v>148</v>
      </c>
      <c r="J107" s="213">
        <f t="shared" si="14"/>
        <v>78</v>
      </c>
      <c r="K107" s="346">
        <v>0</v>
      </c>
      <c r="L107" s="346">
        <v>15</v>
      </c>
      <c r="M107" s="329">
        <f t="shared" si="15"/>
        <v>63</v>
      </c>
      <c r="N107" s="95">
        <f t="shared" si="16"/>
        <v>78</v>
      </c>
      <c r="O107" s="74"/>
      <c r="Q107" s="1"/>
      <c r="R107" s="1"/>
    </row>
    <row r="108" spans="1:18" ht="12.75">
      <c r="A108" s="365" t="s">
        <v>91</v>
      </c>
      <c r="B108" s="37" t="s">
        <v>130</v>
      </c>
      <c r="C108" s="50">
        <v>3</v>
      </c>
      <c r="D108" s="233">
        <v>2</v>
      </c>
      <c r="E108" s="119">
        <v>1.5</v>
      </c>
      <c r="F108" s="220">
        <f t="shared" si="13"/>
        <v>0.5</v>
      </c>
      <c r="G108" s="208">
        <v>0</v>
      </c>
      <c r="H108" s="95" t="s">
        <v>92</v>
      </c>
      <c r="I108" s="95" t="s">
        <v>148</v>
      </c>
      <c r="J108" s="213">
        <f t="shared" si="14"/>
        <v>39</v>
      </c>
      <c r="K108" s="346">
        <v>30</v>
      </c>
      <c r="L108" s="346">
        <v>0</v>
      </c>
      <c r="M108" s="329">
        <f t="shared" si="15"/>
        <v>9</v>
      </c>
      <c r="N108" s="95">
        <f t="shared" si="16"/>
        <v>13</v>
      </c>
      <c r="O108" s="74"/>
      <c r="Q108" s="1"/>
      <c r="R108" s="1"/>
    </row>
    <row r="109" spans="1:18" ht="12.75">
      <c r="A109" s="365" t="s">
        <v>100</v>
      </c>
      <c r="B109" s="37" t="s">
        <v>130</v>
      </c>
      <c r="C109" s="50">
        <v>4</v>
      </c>
      <c r="D109" s="233">
        <v>2</v>
      </c>
      <c r="E109" s="119">
        <v>1.5</v>
      </c>
      <c r="F109" s="220">
        <f t="shared" si="13"/>
        <v>0.5</v>
      </c>
      <c r="G109" s="208">
        <v>0</v>
      </c>
      <c r="H109" s="95" t="s">
        <v>92</v>
      </c>
      <c r="I109" s="95" t="s">
        <v>148</v>
      </c>
      <c r="J109" s="213">
        <f t="shared" si="14"/>
        <v>39</v>
      </c>
      <c r="K109" s="346">
        <v>30</v>
      </c>
      <c r="L109" s="346">
        <v>0</v>
      </c>
      <c r="M109" s="329">
        <f t="shared" si="15"/>
        <v>9</v>
      </c>
      <c r="N109" s="95">
        <f t="shared" si="16"/>
        <v>13</v>
      </c>
      <c r="O109" s="74"/>
      <c r="Q109" s="1"/>
      <c r="R109" s="1"/>
    </row>
    <row r="110" spans="1:18" ht="12.75">
      <c r="A110" s="365" t="s">
        <v>101</v>
      </c>
      <c r="B110" s="73" t="s">
        <v>130</v>
      </c>
      <c r="C110" s="225">
        <v>3</v>
      </c>
      <c r="D110" s="236">
        <v>2</v>
      </c>
      <c r="E110" s="189">
        <v>1.5</v>
      </c>
      <c r="F110" s="220">
        <f t="shared" si="13"/>
        <v>0.5</v>
      </c>
      <c r="G110" s="224">
        <v>0</v>
      </c>
      <c r="H110" s="97" t="s">
        <v>92</v>
      </c>
      <c r="I110" s="97" t="s">
        <v>148</v>
      </c>
      <c r="J110" s="213">
        <f t="shared" si="14"/>
        <v>39</v>
      </c>
      <c r="K110" s="347">
        <v>30</v>
      </c>
      <c r="L110" s="347">
        <v>0</v>
      </c>
      <c r="M110" s="329">
        <f t="shared" si="15"/>
        <v>9</v>
      </c>
      <c r="N110" s="95">
        <f t="shared" si="16"/>
        <v>13</v>
      </c>
      <c r="O110" s="74"/>
      <c r="Q110" s="1"/>
      <c r="R110" s="1"/>
    </row>
    <row r="111" spans="1:18" ht="13.5" thickBot="1">
      <c r="A111" s="366" t="s">
        <v>117</v>
      </c>
      <c r="B111" s="43" t="s">
        <v>130</v>
      </c>
      <c r="C111" s="247">
        <v>4</v>
      </c>
      <c r="D111" s="248">
        <v>2</v>
      </c>
      <c r="E111" s="57">
        <v>1.5</v>
      </c>
      <c r="F111" s="220">
        <f t="shared" si="13"/>
        <v>0.5</v>
      </c>
      <c r="G111" s="89">
        <v>0</v>
      </c>
      <c r="H111" s="91" t="s">
        <v>92</v>
      </c>
      <c r="I111" s="91" t="s">
        <v>148</v>
      </c>
      <c r="J111" s="213">
        <f t="shared" si="14"/>
        <v>39</v>
      </c>
      <c r="K111" s="357">
        <v>30</v>
      </c>
      <c r="L111" s="357">
        <v>0</v>
      </c>
      <c r="M111" s="328">
        <f t="shared" si="15"/>
        <v>9</v>
      </c>
      <c r="N111" s="94">
        <f t="shared" si="16"/>
        <v>13</v>
      </c>
      <c r="O111" s="74"/>
      <c r="Q111" s="1"/>
      <c r="R111" s="1"/>
    </row>
    <row r="112" spans="1:18" ht="13.5" thickBot="1">
      <c r="A112" s="126"/>
      <c r="B112" s="116" t="s">
        <v>78</v>
      </c>
      <c r="C112" s="234"/>
      <c r="D112" s="235">
        <f>SUM(D104:D111)</f>
        <v>24</v>
      </c>
      <c r="E112" s="215">
        <f>SUM(E104:E111)</f>
        <v>15</v>
      </c>
      <c r="F112" s="216">
        <f>SUM(F104:F111)</f>
        <v>9</v>
      </c>
      <c r="G112" s="217">
        <f>SUM(G104:G111)</f>
        <v>5</v>
      </c>
      <c r="H112" s="98" t="s">
        <v>63</v>
      </c>
      <c r="I112" s="98" t="s">
        <v>63</v>
      </c>
      <c r="J112" s="128">
        <f>SUM(J104:J111)</f>
        <v>390</v>
      </c>
      <c r="K112" s="355">
        <f>SUM(K104:K111)</f>
        <v>120</v>
      </c>
      <c r="L112" s="349">
        <f>SUM(L104:L111)</f>
        <v>90</v>
      </c>
      <c r="M112" s="217">
        <f>SUM(M104:M111)</f>
        <v>180</v>
      </c>
      <c r="N112" s="98">
        <f>SUM(N104:N111)</f>
        <v>234</v>
      </c>
      <c r="O112" s="74"/>
      <c r="Q112" s="14"/>
      <c r="R112" s="14"/>
    </row>
    <row r="113" spans="1:18" ht="12.75">
      <c r="A113" s="249"/>
      <c r="B113" s="42" t="s">
        <v>79</v>
      </c>
      <c r="C113" s="77"/>
      <c r="D113" s="203">
        <f>SUM(D104,D105)</f>
        <v>4</v>
      </c>
      <c r="E113" s="205">
        <f aca="true" t="shared" si="17" ref="E113:N113">SUM(E104,E105)</f>
        <v>3</v>
      </c>
      <c r="F113" s="205">
        <f t="shared" si="17"/>
        <v>1</v>
      </c>
      <c r="G113" s="219">
        <f t="shared" si="17"/>
        <v>5</v>
      </c>
      <c r="H113" s="209" t="s">
        <v>63</v>
      </c>
      <c r="I113" s="209" t="s">
        <v>63</v>
      </c>
      <c r="J113" s="203">
        <f t="shared" si="17"/>
        <v>78</v>
      </c>
      <c r="K113" s="205">
        <f t="shared" si="17"/>
        <v>0</v>
      </c>
      <c r="L113" s="205">
        <f t="shared" si="17"/>
        <v>60</v>
      </c>
      <c r="M113" s="219">
        <f t="shared" si="17"/>
        <v>18</v>
      </c>
      <c r="N113" s="94">
        <f t="shared" si="17"/>
        <v>26</v>
      </c>
      <c r="O113" s="29"/>
      <c r="Q113" s="1"/>
      <c r="R113" s="1"/>
    </row>
    <row r="114" spans="1:15" ht="13.5" thickBot="1">
      <c r="A114" s="117"/>
      <c r="B114" s="129" t="s">
        <v>80</v>
      </c>
      <c r="C114" s="250"/>
      <c r="D114" s="251">
        <f>SUM(D106:D111)</f>
        <v>20</v>
      </c>
      <c r="E114" s="226">
        <f aca="true" t="shared" si="18" ref="E114:N114">SUM(E106:E111)</f>
        <v>12</v>
      </c>
      <c r="F114" s="226">
        <f t="shared" si="18"/>
        <v>8</v>
      </c>
      <c r="G114" s="229">
        <f t="shared" si="18"/>
        <v>0</v>
      </c>
      <c r="H114" s="376" t="s">
        <v>63</v>
      </c>
      <c r="I114" s="376" t="s">
        <v>63</v>
      </c>
      <c r="J114" s="251">
        <f t="shared" si="18"/>
        <v>312</v>
      </c>
      <c r="K114" s="226">
        <f t="shared" si="18"/>
        <v>120</v>
      </c>
      <c r="L114" s="226">
        <f t="shared" si="18"/>
        <v>30</v>
      </c>
      <c r="M114" s="229">
        <f t="shared" si="18"/>
        <v>162</v>
      </c>
      <c r="N114" s="251">
        <f t="shared" si="18"/>
        <v>208</v>
      </c>
      <c r="O114" s="29"/>
    </row>
    <row r="115" spans="1:15" ht="13.5" thickBot="1">
      <c r="A115" s="32" t="s">
        <v>14</v>
      </c>
      <c r="B115" s="58" t="s">
        <v>16</v>
      </c>
      <c r="C115" s="30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201"/>
      <c r="O115" s="29"/>
    </row>
    <row r="116" spans="1:15" ht="12.75">
      <c r="A116" s="39" t="s">
        <v>7</v>
      </c>
      <c r="B116" s="252" t="s">
        <v>152</v>
      </c>
      <c r="C116" s="185">
        <v>4</v>
      </c>
      <c r="D116" s="253">
        <v>0.25</v>
      </c>
      <c r="E116" s="205">
        <v>0.25</v>
      </c>
      <c r="F116" s="207">
        <v>0</v>
      </c>
      <c r="G116" s="208">
        <v>0</v>
      </c>
      <c r="H116" s="95" t="s">
        <v>92</v>
      </c>
      <c r="I116" s="95" t="s">
        <v>33</v>
      </c>
      <c r="J116" s="213">
        <f>SUM(K116:M116)</f>
        <v>2</v>
      </c>
      <c r="K116" s="207">
        <v>2</v>
      </c>
      <c r="L116" s="205">
        <v>0</v>
      </c>
      <c r="M116" s="185">
        <v>0</v>
      </c>
      <c r="N116" s="94">
        <v>0</v>
      </c>
      <c r="O116" s="29"/>
    </row>
    <row r="117" spans="1:15" ht="12.75">
      <c r="A117" s="45" t="s">
        <v>87</v>
      </c>
      <c r="B117" s="37" t="s">
        <v>76</v>
      </c>
      <c r="C117" s="214">
        <v>4</v>
      </c>
      <c r="D117" s="225">
        <v>0.25</v>
      </c>
      <c r="E117" s="211">
        <v>0.25</v>
      </c>
      <c r="F117" s="207">
        <v>0</v>
      </c>
      <c r="G117" s="208">
        <v>0</v>
      </c>
      <c r="H117" s="95" t="s">
        <v>92</v>
      </c>
      <c r="I117" s="97" t="s">
        <v>33</v>
      </c>
      <c r="J117" s="213">
        <f>SUM(K117:M117)</f>
        <v>2</v>
      </c>
      <c r="K117" s="223">
        <v>2</v>
      </c>
      <c r="L117" s="223">
        <v>0</v>
      </c>
      <c r="M117" s="214">
        <v>0</v>
      </c>
      <c r="N117" s="96">
        <v>0</v>
      </c>
      <c r="O117" s="29"/>
    </row>
    <row r="118" spans="1:15" ht="13.5" thickBot="1">
      <c r="A118" s="43" t="s">
        <v>89</v>
      </c>
      <c r="B118" s="41" t="s">
        <v>107</v>
      </c>
      <c r="C118" s="190">
        <v>4</v>
      </c>
      <c r="D118" s="225">
        <v>0.5</v>
      </c>
      <c r="E118" s="223">
        <v>0.5</v>
      </c>
      <c r="F118" s="207">
        <v>0</v>
      </c>
      <c r="G118" s="208">
        <v>0</v>
      </c>
      <c r="H118" s="95" t="s">
        <v>92</v>
      </c>
      <c r="I118" s="97" t="s">
        <v>33</v>
      </c>
      <c r="J118" s="213">
        <f>SUM(K118:M118)</f>
        <v>4</v>
      </c>
      <c r="K118" s="223">
        <v>4</v>
      </c>
      <c r="L118" s="223">
        <v>0</v>
      </c>
      <c r="M118" s="190">
        <v>0</v>
      </c>
      <c r="N118" s="97">
        <v>0</v>
      </c>
      <c r="O118" s="29"/>
    </row>
    <row r="119" spans="1:15" ht="13.5" thickBot="1">
      <c r="A119" s="430" t="s">
        <v>78</v>
      </c>
      <c r="B119" s="431"/>
      <c r="C119" s="218"/>
      <c r="D119" s="128">
        <f>SUM(D116:D118)</f>
        <v>1</v>
      </c>
      <c r="E119" s="128">
        <f aca="true" t="shared" si="19" ref="E119:N119">SUM(E116:E118)</f>
        <v>1</v>
      </c>
      <c r="F119" s="128">
        <f t="shared" si="19"/>
        <v>0</v>
      </c>
      <c r="G119" s="128" t="s">
        <v>63</v>
      </c>
      <c r="H119" s="128" t="s">
        <v>63</v>
      </c>
      <c r="I119" s="128">
        <f t="shared" si="19"/>
        <v>0</v>
      </c>
      <c r="J119" s="128">
        <f t="shared" si="19"/>
        <v>8</v>
      </c>
      <c r="K119" s="128">
        <f t="shared" si="19"/>
        <v>8</v>
      </c>
      <c r="L119" s="128">
        <f t="shared" si="19"/>
        <v>0</v>
      </c>
      <c r="M119" s="128">
        <f t="shared" si="19"/>
        <v>0</v>
      </c>
      <c r="N119" s="218">
        <f t="shared" si="19"/>
        <v>0</v>
      </c>
      <c r="O119" s="29"/>
    </row>
    <row r="120" spans="1:15" ht="13.5" thickBot="1">
      <c r="A120" s="32" t="s">
        <v>153</v>
      </c>
      <c r="B120" s="58" t="s">
        <v>154</v>
      </c>
      <c r="C120" s="127"/>
      <c r="D120" s="127"/>
      <c r="E120" s="127"/>
      <c r="F120" s="127"/>
      <c r="G120" s="127"/>
      <c r="H120" s="128"/>
      <c r="I120" s="128"/>
      <c r="J120" s="127"/>
      <c r="K120" s="127"/>
      <c r="L120" s="127"/>
      <c r="M120" s="202"/>
      <c r="N120" s="186"/>
      <c r="O120" s="29"/>
    </row>
    <row r="121" spans="1:15" ht="13.5" thickBot="1">
      <c r="A121" s="115" t="s">
        <v>7</v>
      </c>
      <c r="B121" s="115" t="s">
        <v>156</v>
      </c>
      <c r="C121" s="218">
        <v>4</v>
      </c>
      <c r="D121" s="128">
        <v>3</v>
      </c>
      <c r="E121" s="216">
        <v>0.25</v>
      </c>
      <c r="F121" s="217">
        <f>D121-E121</f>
        <v>2.75</v>
      </c>
      <c r="G121" s="217">
        <v>3</v>
      </c>
      <c r="H121" s="98" t="s">
        <v>92</v>
      </c>
      <c r="I121" s="393" t="s">
        <v>33</v>
      </c>
      <c r="J121" s="181">
        <v>6</v>
      </c>
      <c r="K121" s="217">
        <v>0</v>
      </c>
      <c r="L121" s="216">
        <v>0</v>
      </c>
      <c r="M121" s="218">
        <v>6</v>
      </c>
      <c r="N121" s="98">
        <v>150</v>
      </c>
      <c r="O121" s="29"/>
    </row>
    <row r="122" spans="1:15" ht="13.5" thickBot="1">
      <c r="A122" s="126"/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218"/>
      <c r="O122" s="29"/>
    </row>
    <row r="123" spans="1:15" ht="12.75">
      <c r="A123" s="428" t="s">
        <v>155</v>
      </c>
      <c r="B123" s="429"/>
      <c r="C123" s="155">
        <v>3</v>
      </c>
      <c r="D123" s="254">
        <f>SUM(D105,D106,D97,D96,D94,D93,D91,D89,D81,D83,D108,D110)</f>
        <v>30</v>
      </c>
      <c r="E123" s="254">
        <f aca="true" t="shared" si="20" ref="E123:N123">SUM(E105,E106,E97,E96,E94,E93,E91,E89,E81,E83,E108,E110)</f>
        <v>17.25</v>
      </c>
      <c r="F123" s="254">
        <f t="shared" si="20"/>
        <v>12.75</v>
      </c>
      <c r="G123" s="254">
        <f t="shared" si="20"/>
        <v>11</v>
      </c>
      <c r="H123" s="373" t="s">
        <v>63</v>
      </c>
      <c r="I123" s="373" t="s">
        <v>63</v>
      </c>
      <c r="J123" s="254">
        <f t="shared" si="20"/>
        <v>460.5</v>
      </c>
      <c r="K123" s="254">
        <f t="shared" si="20"/>
        <v>180</v>
      </c>
      <c r="L123" s="254">
        <f t="shared" si="20"/>
        <v>150</v>
      </c>
      <c r="M123" s="254">
        <f t="shared" si="20"/>
        <v>130.5</v>
      </c>
      <c r="N123" s="254">
        <f t="shared" si="20"/>
        <v>331.5</v>
      </c>
      <c r="O123" s="29"/>
    </row>
    <row r="124" spans="1:15" ht="13.5" thickBot="1">
      <c r="A124" s="426" t="s">
        <v>155</v>
      </c>
      <c r="B124" s="427"/>
      <c r="C124" s="156">
        <v>4</v>
      </c>
      <c r="D124" s="160">
        <f>SUM(D121,D116,D117,D118,D104,D99,D98,D95,D92,D90,D82,D84,D107,D109,D111)</f>
        <v>30</v>
      </c>
      <c r="E124" s="160">
        <f aca="true" t="shared" si="21" ref="E124:N124">SUM(E121,E116,E117,E118,E104,E99,E98,E95,E92,E90,E82,E84,E107,E109,E111)</f>
        <v>18.75</v>
      </c>
      <c r="F124" s="160">
        <f t="shared" si="21"/>
        <v>11.25</v>
      </c>
      <c r="G124" s="160">
        <f t="shared" si="21"/>
        <v>8</v>
      </c>
      <c r="H124" s="374" t="s">
        <v>63</v>
      </c>
      <c r="I124" s="374" t="s">
        <v>63</v>
      </c>
      <c r="J124" s="160">
        <f t="shared" si="21"/>
        <v>473</v>
      </c>
      <c r="K124" s="160">
        <f t="shared" si="21"/>
        <v>113</v>
      </c>
      <c r="L124" s="160">
        <f t="shared" si="21"/>
        <v>225</v>
      </c>
      <c r="M124" s="160">
        <f t="shared" si="21"/>
        <v>135</v>
      </c>
      <c r="N124" s="160">
        <f t="shared" si="21"/>
        <v>371</v>
      </c>
      <c r="O124" s="138"/>
    </row>
    <row r="125" spans="1:15" ht="13.5" thickBot="1">
      <c r="A125" s="140"/>
      <c r="B125" s="124"/>
      <c r="C125" s="141"/>
      <c r="D125" s="141"/>
      <c r="E125" s="141"/>
      <c r="F125" s="141"/>
      <c r="G125" s="255"/>
      <c r="H125" s="255"/>
      <c r="I125" s="255"/>
      <c r="J125" s="255"/>
      <c r="K125" s="255"/>
      <c r="L125" s="255"/>
      <c r="M125" s="256"/>
      <c r="N125" s="257"/>
      <c r="O125" s="139"/>
    </row>
    <row r="126" spans="1:15" ht="13.5" thickBot="1">
      <c r="A126" s="396" t="s">
        <v>129</v>
      </c>
      <c r="B126" s="397"/>
      <c r="C126" s="136" t="s">
        <v>63</v>
      </c>
      <c r="D126" s="258">
        <f>SUM(D123:D124)</f>
        <v>60</v>
      </c>
      <c r="E126" s="137">
        <f>SUM(E123:E124)</f>
        <v>36</v>
      </c>
      <c r="F126" s="137">
        <f>SUM(F123:F124)</f>
        <v>24</v>
      </c>
      <c r="G126" s="172">
        <f>SUM(G123:G124)</f>
        <v>19</v>
      </c>
      <c r="H126" s="136" t="s">
        <v>63</v>
      </c>
      <c r="I126" s="259" t="s">
        <v>63</v>
      </c>
      <c r="J126" s="172">
        <f>SUM(J123:J124)</f>
        <v>933.5</v>
      </c>
      <c r="K126" s="137">
        <f>SUM(K123:K124)</f>
        <v>293</v>
      </c>
      <c r="L126" s="137">
        <f>SUM(L123:L124)</f>
        <v>375</v>
      </c>
      <c r="M126" s="259">
        <f>SUM(M123:M124)</f>
        <v>265.5</v>
      </c>
      <c r="N126" s="260">
        <f>SUM(N123:N124)</f>
        <v>702.5</v>
      </c>
      <c r="O126" s="139"/>
    </row>
    <row r="127" spans="1:15" ht="12.75">
      <c r="A127" s="4"/>
      <c r="B127" s="26"/>
      <c r="C127" s="4"/>
      <c r="D127" s="4"/>
      <c r="E127" s="4"/>
      <c r="F127" s="4"/>
      <c r="G127" s="193"/>
      <c r="H127" s="193"/>
      <c r="I127" s="193"/>
      <c r="J127" s="193"/>
      <c r="K127" s="193"/>
      <c r="L127" s="193"/>
      <c r="M127" s="193"/>
      <c r="N127" s="193"/>
      <c r="O127" s="139"/>
    </row>
    <row r="128" spans="2:7" ht="13.5" thickBot="1">
      <c r="B128" s="1" t="s">
        <v>131</v>
      </c>
      <c r="G128" s="9"/>
    </row>
    <row r="129" spans="1:14" ht="12.75">
      <c r="A129" s="16" t="s">
        <v>0</v>
      </c>
      <c r="B129" s="17"/>
      <c r="C129" s="20"/>
      <c r="D129" s="398" t="s">
        <v>50</v>
      </c>
      <c r="E129" s="399"/>
      <c r="F129" s="399"/>
      <c r="G129" s="92" t="s">
        <v>39</v>
      </c>
      <c r="H129" s="100" t="s">
        <v>1</v>
      </c>
      <c r="I129" s="102" t="s">
        <v>43</v>
      </c>
      <c r="J129" s="398" t="s">
        <v>53</v>
      </c>
      <c r="K129" s="399"/>
      <c r="L129" s="399"/>
      <c r="M129" s="400"/>
      <c r="N129" s="186"/>
    </row>
    <row r="130" spans="1:14" ht="12.75">
      <c r="A130" s="21"/>
      <c r="B130" s="18" t="s">
        <v>17</v>
      </c>
      <c r="C130" s="81" t="s">
        <v>41</v>
      </c>
      <c r="D130" s="187" t="s">
        <v>2</v>
      </c>
      <c r="E130" s="188" t="s">
        <v>47</v>
      </c>
      <c r="F130" s="24" t="s">
        <v>28</v>
      </c>
      <c r="G130" s="86" t="s">
        <v>51</v>
      </c>
      <c r="H130" s="101" t="s">
        <v>49</v>
      </c>
      <c r="I130" s="101" t="s">
        <v>44</v>
      </c>
      <c r="J130" s="120" t="s">
        <v>2</v>
      </c>
      <c r="K130" s="401" t="s">
        <v>54</v>
      </c>
      <c r="L130" s="401"/>
      <c r="M130" s="261" t="s">
        <v>52</v>
      </c>
      <c r="N130" s="82" t="s">
        <v>146</v>
      </c>
    </row>
    <row r="131" spans="1:14" ht="12.75">
      <c r="A131" s="3"/>
      <c r="B131" s="18" t="s">
        <v>3</v>
      </c>
      <c r="C131" s="23"/>
      <c r="D131" s="21"/>
      <c r="E131" s="188" t="s">
        <v>18</v>
      </c>
      <c r="F131" s="10" t="s">
        <v>34</v>
      </c>
      <c r="G131" s="87" t="s">
        <v>71</v>
      </c>
      <c r="H131" s="101"/>
      <c r="I131" s="101" t="s">
        <v>45</v>
      </c>
      <c r="J131" s="191"/>
      <c r="K131" s="25" t="s">
        <v>19</v>
      </c>
      <c r="L131" s="192" t="s">
        <v>70</v>
      </c>
      <c r="M131" s="22"/>
      <c r="N131" s="82" t="s">
        <v>147</v>
      </c>
    </row>
    <row r="132" spans="1:14" ht="12.75">
      <c r="A132" s="21"/>
      <c r="B132" s="18"/>
      <c r="C132" s="193"/>
      <c r="D132" s="21"/>
      <c r="E132" s="188" t="s">
        <v>42</v>
      </c>
      <c r="F132" s="10" t="s">
        <v>29</v>
      </c>
      <c r="G132" s="87" t="s">
        <v>72</v>
      </c>
      <c r="H132" s="238"/>
      <c r="I132" s="101" t="s">
        <v>46</v>
      </c>
      <c r="J132" s="90"/>
      <c r="K132" s="194"/>
      <c r="L132" s="27"/>
      <c r="M132" s="11"/>
      <c r="N132" s="83"/>
    </row>
    <row r="133" spans="1:14" ht="12.75">
      <c r="A133" s="21"/>
      <c r="B133" s="112"/>
      <c r="C133" s="133"/>
      <c r="D133" s="21"/>
      <c r="E133" s="188" t="s">
        <v>48</v>
      </c>
      <c r="F133" s="10"/>
      <c r="G133" s="87" t="s">
        <v>32</v>
      </c>
      <c r="H133" s="101"/>
      <c r="I133" s="238" t="s">
        <v>75</v>
      </c>
      <c r="J133" s="194"/>
      <c r="K133" s="194"/>
      <c r="L133" s="195"/>
      <c r="M133" s="262"/>
      <c r="N133" s="112"/>
    </row>
    <row r="134" spans="1:14" ht="12.75">
      <c r="A134" s="21"/>
      <c r="B134" s="112"/>
      <c r="C134" s="133"/>
      <c r="D134" s="21"/>
      <c r="E134" s="188"/>
      <c r="F134" s="10"/>
      <c r="G134" s="87"/>
      <c r="H134" s="101"/>
      <c r="I134" s="238"/>
      <c r="J134" s="194"/>
      <c r="K134" s="194"/>
      <c r="L134" s="195"/>
      <c r="M134" s="262"/>
      <c r="N134" s="112"/>
    </row>
    <row r="135" spans="1:14" ht="13.5" thickBot="1">
      <c r="A135" s="115"/>
      <c r="B135" s="196"/>
      <c r="C135" s="9"/>
      <c r="D135" s="117"/>
      <c r="E135" s="197"/>
      <c r="F135" s="198"/>
      <c r="G135" s="198"/>
      <c r="H135" s="241"/>
      <c r="I135" s="241"/>
      <c r="J135" s="199"/>
      <c r="K135" s="199"/>
      <c r="L135" s="200"/>
      <c r="M135" s="262"/>
      <c r="N135" s="112"/>
    </row>
    <row r="136" spans="1:14" ht="13.5" thickBot="1">
      <c r="A136" s="126"/>
      <c r="B136" s="8" t="s">
        <v>40</v>
      </c>
      <c r="C136" s="9"/>
      <c r="D136" s="9"/>
      <c r="E136" s="9"/>
      <c r="F136" s="9"/>
      <c r="G136" s="127"/>
      <c r="H136" s="127"/>
      <c r="I136" s="127"/>
      <c r="J136" s="127"/>
      <c r="K136" s="9"/>
      <c r="L136" s="9"/>
      <c r="M136" s="127"/>
      <c r="N136" s="201"/>
    </row>
    <row r="137" spans="1:14" ht="12.75">
      <c r="A137" s="7" t="s">
        <v>10</v>
      </c>
      <c r="B137" s="4" t="s">
        <v>8</v>
      </c>
      <c r="C137" s="193"/>
      <c r="D137" s="193"/>
      <c r="E137" s="193"/>
      <c r="F137" s="193"/>
      <c r="G137" s="202"/>
      <c r="H137" s="202"/>
      <c r="I137" s="202"/>
      <c r="J137" s="202"/>
      <c r="K137" s="193"/>
      <c r="L137" s="193"/>
      <c r="M137" s="202"/>
      <c r="N137" s="20"/>
    </row>
    <row r="138" spans="1:14" ht="12.75">
      <c r="A138" s="390" t="s">
        <v>7</v>
      </c>
      <c r="B138" s="390" t="s">
        <v>4</v>
      </c>
      <c r="C138" s="207">
        <v>5</v>
      </c>
      <c r="D138" s="207">
        <v>2</v>
      </c>
      <c r="E138" s="207">
        <v>1.5</v>
      </c>
      <c r="F138" s="207">
        <f>D138-E138</f>
        <v>0.5</v>
      </c>
      <c r="G138" s="207">
        <v>0</v>
      </c>
      <c r="H138" s="391" t="s">
        <v>106</v>
      </c>
      <c r="I138" s="391" t="s">
        <v>148</v>
      </c>
      <c r="J138" s="207">
        <f>SUM(K138:M138)</f>
        <v>39</v>
      </c>
      <c r="K138" s="207">
        <v>0</v>
      </c>
      <c r="L138" s="207">
        <v>30</v>
      </c>
      <c r="M138" s="207">
        <f>(E138*26)-K138-L138</f>
        <v>9</v>
      </c>
      <c r="N138" s="207">
        <f>F138*30</f>
        <v>15</v>
      </c>
    </row>
    <row r="139" spans="1:14" ht="13.5" thickBot="1">
      <c r="A139" s="115"/>
      <c r="B139" s="196" t="s">
        <v>78</v>
      </c>
      <c r="C139" s="386"/>
      <c r="D139" s="298">
        <f>SUM(D129:D138)</f>
        <v>2</v>
      </c>
      <c r="E139" s="299">
        <f>SUM(E129:E138)</f>
        <v>1.5</v>
      </c>
      <c r="F139" s="300">
        <f>SUM(F129:F138)</f>
        <v>0.5</v>
      </c>
      <c r="G139" s="387">
        <f>SUM(G129:G138)</f>
        <v>0</v>
      </c>
      <c r="H139" s="241" t="s">
        <v>63</v>
      </c>
      <c r="I139" s="241" t="s">
        <v>63</v>
      </c>
      <c r="J139" s="388">
        <f>SUM(J129:J138)</f>
        <v>39</v>
      </c>
      <c r="K139" s="389">
        <f>SUM(K129:K138)</f>
        <v>0</v>
      </c>
      <c r="L139" s="389">
        <f>SUM(L129:L138)</f>
        <v>30</v>
      </c>
      <c r="M139" s="301">
        <f>SUM(M129:M138)</f>
        <v>9</v>
      </c>
      <c r="N139" s="241">
        <f>SUM(N129:N138)</f>
        <v>15</v>
      </c>
    </row>
    <row r="140" spans="1:14" ht="12.75">
      <c r="A140" s="54"/>
      <c r="B140" s="40" t="s">
        <v>79</v>
      </c>
      <c r="C140" s="274"/>
      <c r="D140" s="294">
        <f>SUM(D130,D129)</f>
        <v>0</v>
      </c>
      <c r="E140" s="295">
        <f>SUM(E130,E129)</f>
        <v>0</v>
      </c>
      <c r="F140" s="63">
        <f>SUM(F130,F129)</f>
        <v>0</v>
      </c>
      <c r="G140" s="295">
        <f>SUM(G130,G129)</f>
        <v>0</v>
      </c>
      <c r="H140" s="294" t="s">
        <v>63</v>
      </c>
      <c r="I140" s="294" t="s">
        <v>63</v>
      </c>
      <c r="J140" s="294">
        <f>SUM(J130,J129)</f>
        <v>0</v>
      </c>
      <c r="K140" s="63">
        <f>SUM(K130,K129)</f>
        <v>0</v>
      </c>
      <c r="L140" s="63">
        <f>SUM(L130,L129)</f>
        <v>0</v>
      </c>
      <c r="M140" s="295">
        <f>SUM(M130,M129)</f>
        <v>0</v>
      </c>
      <c r="N140" s="61">
        <f>SUM(N130,N129)</f>
        <v>0</v>
      </c>
    </row>
    <row r="141" spans="1:14" ht="13.5" thickBot="1">
      <c r="A141" s="45"/>
      <c r="B141" s="35" t="s">
        <v>80</v>
      </c>
      <c r="C141" s="279"/>
      <c r="D141" s="248">
        <v>2</v>
      </c>
      <c r="E141" s="57">
        <f>SUM(E136:E137)</f>
        <v>0</v>
      </c>
      <c r="F141" s="57">
        <f>SUM(F136:F137)</f>
        <v>0</v>
      </c>
      <c r="G141" s="68">
        <f>SUM(G136:G137)</f>
        <v>0</v>
      </c>
      <c r="H141" s="280" t="s">
        <v>63</v>
      </c>
      <c r="I141" s="280" t="s">
        <v>63</v>
      </c>
      <c r="J141" s="248">
        <f>SUM(J136:J137)</f>
        <v>0</v>
      </c>
      <c r="K141" s="57">
        <f>SUM(K136:K137)</f>
        <v>0</v>
      </c>
      <c r="L141" s="57">
        <f>SUM(L136:L137)</f>
        <v>0</v>
      </c>
      <c r="M141" s="68">
        <f>SUM(M136:M137)</f>
        <v>0</v>
      </c>
      <c r="N141" s="71">
        <f>SUM(N136:N137)</f>
        <v>0</v>
      </c>
    </row>
    <row r="142" spans="1:14" ht="13.5" thickBot="1">
      <c r="A142" s="162" t="s">
        <v>11</v>
      </c>
      <c r="B142" s="30" t="s">
        <v>12</v>
      </c>
      <c r="C142" s="58"/>
      <c r="D142" s="127"/>
      <c r="E142" s="263"/>
      <c r="F142" s="264"/>
      <c r="G142" s="127"/>
      <c r="H142" s="127"/>
      <c r="I142" s="127"/>
      <c r="J142" s="127"/>
      <c r="K142" s="265"/>
      <c r="L142" s="264"/>
      <c r="M142" s="127"/>
      <c r="N142" s="201"/>
    </row>
    <row r="143" spans="1:14" ht="12.75">
      <c r="A143" s="42" t="s">
        <v>7</v>
      </c>
      <c r="B143" s="40" t="s">
        <v>132</v>
      </c>
      <c r="C143" s="61">
        <v>6</v>
      </c>
      <c r="D143" s="62">
        <v>3</v>
      </c>
      <c r="E143" s="63">
        <v>1.5</v>
      </c>
      <c r="F143" s="63">
        <f>D143-E143</f>
        <v>1.5</v>
      </c>
      <c r="G143" s="88">
        <v>3</v>
      </c>
      <c r="H143" s="61" t="s">
        <v>92</v>
      </c>
      <c r="I143" s="61" t="s">
        <v>33</v>
      </c>
      <c r="J143" s="213">
        <f aca="true" t="shared" si="22" ref="J143:J152">SUM(K143:M143)</f>
        <v>39</v>
      </c>
      <c r="K143" s="336">
        <v>0</v>
      </c>
      <c r="L143" s="336">
        <v>30</v>
      </c>
      <c r="M143" s="296">
        <f>(E143*26)-K143-L143</f>
        <v>9</v>
      </c>
      <c r="N143" s="84">
        <f>F143*26</f>
        <v>39</v>
      </c>
    </row>
    <row r="144" spans="1:14" ht="12.75">
      <c r="A144" s="39" t="s">
        <v>87</v>
      </c>
      <c r="B144" s="37" t="s">
        <v>133</v>
      </c>
      <c r="C144" s="64">
        <v>5</v>
      </c>
      <c r="D144" s="65">
        <v>3</v>
      </c>
      <c r="E144" s="56">
        <v>2</v>
      </c>
      <c r="F144" s="277">
        <f>D144-E144</f>
        <v>1</v>
      </c>
      <c r="G144" s="75">
        <v>4</v>
      </c>
      <c r="H144" s="64" t="s">
        <v>92</v>
      </c>
      <c r="I144" s="64" t="s">
        <v>33</v>
      </c>
      <c r="J144" s="213">
        <f t="shared" si="22"/>
        <v>52</v>
      </c>
      <c r="K144" s="337">
        <v>0</v>
      </c>
      <c r="L144" s="337">
        <v>30</v>
      </c>
      <c r="M144" s="297">
        <f aca="true" t="shared" si="23" ref="M144:M152">(E144*26)-K144-L144</f>
        <v>22</v>
      </c>
      <c r="N144" s="84">
        <f aca="true" t="shared" si="24" ref="N144:N152">F144*26</f>
        <v>26</v>
      </c>
    </row>
    <row r="145" spans="1:14" ht="12.75">
      <c r="A145" s="39" t="s">
        <v>89</v>
      </c>
      <c r="B145" s="37" t="s">
        <v>134</v>
      </c>
      <c r="C145" s="64">
        <v>5</v>
      </c>
      <c r="D145" s="65">
        <v>2</v>
      </c>
      <c r="E145" s="56">
        <v>1</v>
      </c>
      <c r="F145" s="335">
        <f aca="true" t="shared" si="25" ref="F145:F152">D145-E145</f>
        <v>1</v>
      </c>
      <c r="G145" s="75">
        <v>0</v>
      </c>
      <c r="H145" s="64" t="s">
        <v>92</v>
      </c>
      <c r="I145" s="64" t="s">
        <v>33</v>
      </c>
      <c r="J145" s="213">
        <f t="shared" si="22"/>
        <v>30</v>
      </c>
      <c r="K145" s="337">
        <v>0</v>
      </c>
      <c r="L145" s="337">
        <v>30</v>
      </c>
      <c r="M145" s="297">
        <f>(E145*30)-K145-L145</f>
        <v>0</v>
      </c>
      <c r="N145" s="84">
        <f t="shared" si="24"/>
        <v>26</v>
      </c>
    </row>
    <row r="146" spans="1:14" ht="12.75">
      <c r="A146" s="39" t="s">
        <v>90</v>
      </c>
      <c r="B146" s="37" t="s">
        <v>135</v>
      </c>
      <c r="C146" s="64">
        <v>6</v>
      </c>
      <c r="D146" s="65">
        <v>3</v>
      </c>
      <c r="E146" s="56">
        <v>2</v>
      </c>
      <c r="F146" s="56">
        <f t="shared" si="25"/>
        <v>1</v>
      </c>
      <c r="G146" s="75">
        <v>0</v>
      </c>
      <c r="H146" s="64" t="s">
        <v>92</v>
      </c>
      <c r="I146" s="64" t="s">
        <v>33</v>
      </c>
      <c r="J146" s="213">
        <f t="shared" si="22"/>
        <v>52</v>
      </c>
      <c r="K146" s="337">
        <v>0</v>
      </c>
      <c r="L146" s="337">
        <v>30</v>
      </c>
      <c r="M146" s="297">
        <f t="shared" si="23"/>
        <v>22</v>
      </c>
      <c r="N146" s="84">
        <f t="shared" si="24"/>
        <v>26</v>
      </c>
    </row>
    <row r="147" spans="1:14" ht="12.75">
      <c r="A147" s="39" t="s">
        <v>91</v>
      </c>
      <c r="B147" s="37" t="s">
        <v>136</v>
      </c>
      <c r="C147" s="64">
        <v>6</v>
      </c>
      <c r="D147" s="65">
        <v>3</v>
      </c>
      <c r="E147" s="56">
        <v>1.75</v>
      </c>
      <c r="F147" s="56">
        <f t="shared" si="25"/>
        <v>1.25</v>
      </c>
      <c r="G147" s="75">
        <v>0</v>
      </c>
      <c r="H147" s="64" t="s">
        <v>92</v>
      </c>
      <c r="I147" s="64" t="s">
        <v>33</v>
      </c>
      <c r="J147" s="213">
        <f t="shared" si="22"/>
        <v>45.5</v>
      </c>
      <c r="K147" s="337">
        <v>0</v>
      </c>
      <c r="L147" s="337">
        <v>30</v>
      </c>
      <c r="M147" s="297">
        <f t="shared" si="23"/>
        <v>15.5</v>
      </c>
      <c r="N147" s="84">
        <f t="shared" si="24"/>
        <v>32.5</v>
      </c>
    </row>
    <row r="148" spans="1:14" ht="12.75">
      <c r="A148" s="39" t="s">
        <v>100</v>
      </c>
      <c r="B148" s="37" t="s">
        <v>137</v>
      </c>
      <c r="C148" s="64">
        <v>5</v>
      </c>
      <c r="D148" s="65">
        <v>2</v>
      </c>
      <c r="E148" s="56">
        <v>1</v>
      </c>
      <c r="F148" s="56">
        <f t="shared" si="25"/>
        <v>1</v>
      </c>
      <c r="G148" s="75">
        <v>0</v>
      </c>
      <c r="H148" s="64" t="s">
        <v>92</v>
      </c>
      <c r="I148" s="64" t="s">
        <v>33</v>
      </c>
      <c r="J148" s="213">
        <f t="shared" si="22"/>
        <v>30</v>
      </c>
      <c r="K148" s="337">
        <v>30</v>
      </c>
      <c r="L148" s="337">
        <v>0</v>
      </c>
      <c r="M148" s="297">
        <f>(E148*30)-K148-L148</f>
        <v>0</v>
      </c>
      <c r="N148" s="84">
        <f t="shared" si="24"/>
        <v>26</v>
      </c>
    </row>
    <row r="149" spans="1:14" ht="12.75">
      <c r="A149" s="39" t="s">
        <v>101</v>
      </c>
      <c r="B149" s="37" t="s">
        <v>138</v>
      </c>
      <c r="C149" s="64">
        <v>6</v>
      </c>
      <c r="D149" s="65">
        <v>3</v>
      </c>
      <c r="E149" s="56">
        <v>1.75</v>
      </c>
      <c r="F149" s="56">
        <f t="shared" si="25"/>
        <v>1.25</v>
      </c>
      <c r="G149" s="75">
        <v>0</v>
      </c>
      <c r="H149" s="64" t="s">
        <v>92</v>
      </c>
      <c r="I149" s="64" t="s">
        <v>33</v>
      </c>
      <c r="J149" s="213">
        <f t="shared" si="22"/>
        <v>45.5</v>
      </c>
      <c r="K149" s="337">
        <v>30</v>
      </c>
      <c r="L149" s="337">
        <v>0</v>
      </c>
      <c r="M149" s="297">
        <f t="shared" si="23"/>
        <v>15.5</v>
      </c>
      <c r="N149" s="84">
        <f t="shared" si="24"/>
        <v>32.5</v>
      </c>
    </row>
    <row r="150" spans="1:14" ht="12.75">
      <c r="A150" s="39" t="s">
        <v>117</v>
      </c>
      <c r="B150" s="37" t="s">
        <v>139</v>
      </c>
      <c r="C150" s="64">
        <v>5</v>
      </c>
      <c r="D150" s="65">
        <v>5</v>
      </c>
      <c r="E150" s="56">
        <v>2</v>
      </c>
      <c r="F150" s="56">
        <f t="shared" si="25"/>
        <v>3</v>
      </c>
      <c r="G150" s="75">
        <v>0</v>
      </c>
      <c r="H150" s="64" t="s">
        <v>92</v>
      </c>
      <c r="I150" s="64" t="s">
        <v>148</v>
      </c>
      <c r="J150" s="213">
        <f t="shared" si="22"/>
        <v>52</v>
      </c>
      <c r="K150" s="337">
        <v>0</v>
      </c>
      <c r="L150" s="337">
        <v>30</v>
      </c>
      <c r="M150" s="297">
        <f t="shared" si="23"/>
        <v>22</v>
      </c>
      <c r="N150" s="84">
        <f t="shared" si="24"/>
        <v>78</v>
      </c>
    </row>
    <row r="151" spans="1:14" ht="12.75">
      <c r="A151" s="39" t="s">
        <v>119</v>
      </c>
      <c r="B151" s="37" t="s">
        <v>139</v>
      </c>
      <c r="C151" s="64">
        <v>6</v>
      </c>
      <c r="D151" s="65">
        <v>5</v>
      </c>
      <c r="E151" s="56">
        <v>2</v>
      </c>
      <c r="F151" s="56">
        <f t="shared" si="25"/>
        <v>3</v>
      </c>
      <c r="G151" s="75">
        <v>0</v>
      </c>
      <c r="H151" s="64" t="s">
        <v>92</v>
      </c>
      <c r="I151" s="64" t="s">
        <v>148</v>
      </c>
      <c r="J151" s="213">
        <f t="shared" si="22"/>
        <v>52</v>
      </c>
      <c r="K151" s="337">
        <v>0</v>
      </c>
      <c r="L151" s="337">
        <v>30</v>
      </c>
      <c r="M151" s="297">
        <f t="shared" si="23"/>
        <v>22</v>
      </c>
      <c r="N151" s="84">
        <f t="shared" si="24"/>
        <v>78</v>
      </c>
    </row>
    <row r="152" spans="1:14" ht="13.5" thickBot="1">
      <c r="A152" s="371" t="s">
        <v>121</v>
      </c>
      <c r="B152" s="41" t="s">
        <v>170</v>
      </c>
      <c r="C152" s="66">
        <v>5</v>
      </c>
      <c r="D152" s="66">
        <v>3</v>
      </c>
      <c r="E152" s="57">
        <v>1.75</v>
      </c>
      <c r="F152" s="277">
        <f t="shared" si="25"/>
        <v>1.25</v>
      </c>
      <c r="G152" s="89">
        <v>0</v>
      </c>
      <c r="H152" s="91" t="s">
        <v>106</v>
      </c>
      <c r="I152" s="91" t="s">
        <v>33</v>
      </c>
      <c r="J152" s="213">
        <f t="shared" si="22"/>
        <v>45.5</v>
      </c>
      <c r="K152" s="338">
        <v>30</v>
      </c>
      <c r="L152" s="338">
        <v>0</v>
      </c>
      <c r="M152" s="308">
        <f t="shared" si="23"/>
        <v>15.5</v>
      </c>
      <c r="N152" s="84">
        <f t="shared" si="24"/>
        <v>32.5</v>
      </c>
    </row>
    <row r="153" spans="1:14" ht="13.5" thickBot="1">
      <c r="A153" s="116"/>
      <c r="B153" s="201" t="s">
        <v>78</v>
      </c>
      <c r="C153" s="266"/>
      <c r="D153" s="267">
        <f>SUM(D143:D152)</f>
        <v>32</v>
      </c>
      <c r="E153" s="268">
        <f>SUM(E143:E152)</f>
        <v>16.75</v>
      </c>
      <c r="F153" s="269">
        <f>SUM(F143:F152)</f>
        <v>15.25</v>
      </c>
      <c r="G153" s="270">
        <f>SUM(G143:G152)</f>
        <v>7</v>
      </c>
      <c r="H153" s="271" t="s">
        <v>63</v>
      </c>
      <c r="I153" s="271" t="s">
        <v>63</v>
      </c>
      <c r="J153" s="272">
        <f>SUM(J143:J152)</f>
        <v>443.5</v>
      </c>
      <c r="K153" s="339">
        <f>SUM(K143:K152)</f>
        <v>90</v>
      </c>
      <c r="L153" s="339">
        <f>SUM(L143:L152)</f>
        <v>210</v>
      </c>
      <c r="M153" s="273">
        <f>SUM(M143:M152)</f>
        <v>143.5</v>
      </c>
      <c r="N153" s="271">
        <f>SUM(N143:N152)</f>
        <v>396.5</v>
      </c>
    </row>
    <row r="154" spans="1:14" ht="12.75">
      <c r="A154" s="54"/>
      <c r="B154" s="40" t="s">
        <v>79</v>
      </c>
      <c r="C154" s="274"/>
      <c r="D154" s="294">
        <f>SUM(D144,D143)</f>
        <v>6</v>
      </c>
      <c r="E154" s="295">
        <f aca="true" t="shared" si="26" ref="E154:N154">SUM(E144,E143)</f>
        <v>3.5</v>
      </c>
      <c r="F154" s="63">
        <f t="shared" si="26"/>
        <v>2.5</v>
      </c>
      <c r="G154" s="295">
        <f t="shared" si="26"/>
        <v>7</v>
      </c>
      <c r="H154" s="294" t="s">
        <v>63</v>
      </c>
      <c r="I154" s="294" t="s">
        <v>63</v>
      </c>
      <c r="J154" s="294">
        <f t="shared" si="26"/>
        <v>91</v>
      </c>
      <c r="K154" s="63">
        <f t="shared" si="26"/>
        <v>0</v>
      </c>
      <c r="L154" s="63">
        <f t="shared" si="26"/>
        <v>60</v>
      </c>
      <c r="M154" s="295">
        <f t="shared" si="26"/>
        <v>31</v>
      </c>
      <c r="N154" s="61">
        <f t="shared" si="26"/>
        <v>65</v>
      </c>
    </row>
    <row r="155" spans="1:14" ht="13.5" thickBot="1">
      <c r="A155" s="45"/>
      <c r="B155" s="35" t="s">
        <v>80</v>
      </c>
      <c r="C155" s="279"/>
      <c r="D155" s="248">
        <f>SUM(D150:D151)</f>
        <v>10</v>
      </c>
      <c r="E155" s="57">
        <f aca="true" t="shared" si="27" ref="E155:N155">SUM(E150:E151)</f>
        <v>4</v>
      </c>
      <c r="F155" s="57">
        <f t="shared" si="27"/>
        <v>6</v>
      </c>
      <c r="G155" s="68">
        <f t="shared" si="27"/>
        <v>0</v>
      </c>
      <c r="H155" s="280" t="s">
        <v>63</v>
      </c>
      <c r="I155" s="280" t="s">
        <v>63</v>
      </c>
      <c r="J155" s="248">
        <f t="shared" si="27"/>
        <v>104</v>
      </c>
      <c r="K155" s="57">
        <f t="shared" si="27"/>
        <v>0</v>
      </c>
      <c r="L155" s="57">
        <f t="shared" si="27"/>
        <v>60</v>
      </c>
      <c r="M155" s="68">
        <f t="shared" si="27"/>
        <v>44</v>
      </c>
      <c r="N155" s="71">
        <f t="shared" si="27"/>
        <v>156</v>
      </c>
    </row>
    <row r="156" spans="1:14" ht="13.5" thickBot="1">
      <c r="A156" s="162" t="s">
        <v>13</v>
      </c>
      <c r="B156" s="30" t="s">
        <v>15</v>
      </c>
      <c r="C156" s="67"/>
      <c r="D156" s="272"/>
      <c r="E156" s="272"/>
      <c r="F156" s="272"/>
      <c r="G156" s="272"/>
      <c r="H156" s="272"/>
      <c r="I156" s="272"/>
      <c r="J156" s="272"/>
      <c r="K156" s="341"/>
      <c r="L156" s="341"/>
      <c r="M156" s="326"/>
      <c r="N156" s="281"/>
    </row>
    <row r="157" spans="1:14" ht="12.75">
      <c r="A157" s="42" t="s">
        <v>7</v>
      </c>
      <c r="B157" s="381" t="s">
        <v>172</v>
      </c>
      <c r="C157" s="61">
        <v>5</v>
      </c>
      <c r="D157" s="276">
        <v>1</v>
      </c>
      <c r="E157" s="276">
        <v>0.75</v>
      </c>
      <c r="F157" s="277">
        <f>D157-E157</f>
        <v>0.25</v>
      </c>
      <c r="G157" s="278">
        <v>0</v>
      </c>
      <c r="H157" s="84" t="s">
        <v>92</v>
      </c>
      <c r="I157" s="380" t="s">
        <v>33</v>
      </c>
      <c r="J157" s="213">
        <f aca="true" t="shared" si="28" ref="J157:J166">SUM(K157:M157)</f>
        <v>19.5</v>
      </c>
      <c r="K157" s="342">
        <v>15</v>
      </c>
      <c r="L157" s="336">
        <v>0</v>
      </c>
      <c r="M157" s="304">
        <f>(E157*26)-K157-L157</f>
        <v>4.5</v>
      </c>
      <c r="N157" s="317">
        <f>F157*26</f>
        <v>6.5</v>
      </c>
    </row>
    <row r="158" spans="1:14" ht="12.75">
      <c r="A158" s="39" t="s">
        <v>87</v>
      </c>
      <c r="B158" s="60" t="s">
        <v>140</v>
      </c>
      <c r="C158" s="64">
        <v>5</v>
      </c>
      <c r="D158" s="69">
        <v>2</v>
      </c>
      <c r="E158" s="69">
        <v>1.75</v>
      </c>
      <c r="F158" s="277">
        <f aca="true" t="shared" si="29" ref="F158:F166">D158-E158</f>
        <v>0.25</v>
      </c>
      <c r="G158" s="75">
        <v>3</v>
      </c>
      <c r="H158" s="64" t="s">
        <v>92</v>
      </c>
      <c r="I158" s="64" t="s">
        <v>33</v>
      </c>
      <c r="J158" s="213">
        <f t="shared" si="28"/>
        <v>45.5</v>
      </c>
      <c r="K158" s="337">
        <v>0</v>
      </c>
      <c r="L158" s="337">
        <v>30</v>
      </c>
      <c r="M158" s="297">
        <f aca="true" t="shared" si="30" ref="M158:M166">(E158*26)-K158-L158</f>
        <v>15.5</v>
      </c>
      <c r="N158" s="170">
        <f aca="true" t="shared" si="31" ref="N158:N166">F158*26</f>
        <v>6.5</v>
      </c>
    </row>
    <row r="159" spans="1:16" ht="12.75">
      <c r="A159" s="45" t="s">
        <v>89</v>
      </c>
      <c r="B159" s="46" t="s">
        <v>141</v>
      </c>
      <c r="C159" s="71">
        <v>6</v>
      </c>
      <c r="D159" s="68">
        <v>1</v>
      </c>
      <c r="E159" s="68">
        <v>0.75</v>
      </c>
      <c r="F159" s="277">
        <f t="shared" si="29"/>
        <v>0.25</v>
      </c>
      <c r="G159" s="76">
        <v>1</v>
      </c>
      <c r="H159" s="71" t="s">
        <v>92</v>
      </c>
      <c r="I159" s="71" t="s">
        <v>33</v>
      </c>
      <c r="J159" s="213">
        <f t="shared" si="28"/>
        <v>19.5</v>
      </c>
      <c r="K159" s="340">
        <v>0</v>
      </c>
      <c r="L159" s="340">
        <v>15</v>
      </c>
      <c r="M159" s="297">
        <f t="shared" si="30"/>
        <v>4.5</v>
      </c>
      <c r="N159" s="308">
        <f t="shared" si="31"/>
        <v>6.5</v>
      </c>
      <c r="P159" s="5"/>
    </row>
    <row r="160" spans="1:16" ht="12.75">
      <c r="A160" s="45" t="s">
        <v>90</v>
      </c>
      <c r="B160" s="46" t="s">
        <v>145</v>
      </c>
      <c r="C160" s="71">
        <v>6</v>
      </c>
      <c r="D160" s="68">
        <v>2</v>
      </c>
      <c r="E160" s="68">
        <v>1.75</v>
      </c>
      <c r="F160" s="277">
        <f t="shared" si="29"/>
        <v>0.25</v>
      </c>
      <c r="G160" s="76">
        <v>0</v>
      </c>
      <c r="H160" s="71" t="s">
        <v>92</v>
      </c>
      <c r="I160" s="71" t="s">
        <v>33</v>
      </c>
      <c r="J160" s="213">
        <f t="shared" si="28"/>
        <v>45.5</v>
      </c>
      <c r="K160" s="340">
        <v>30</v>
      </c>
      <c r="L160" s="340">
        <v>0</v>
      </c>
      <c r="M160" s="309">
        <f t="shared" si="30"/>
        <v>15.5</v>
      </c>
      <c r="N160" s="308">
        <f t="shared" si="31"/>
        <v>6.5</v>
      </c>
      <c r="P160" s="5"/>
    </row>
    <row r="161" spans="1:14" ht="12.75">
      <c r="A161" s="370" t="s">
        <v>91</v>
      </c>
      <c r="B161" s="372" t="s">
        <v>177</v>
      </c>
      <c r="C161" s="71">
        <v>5</v>
      </c>
      <c r="D161" s="68">
        <v>6</v>
      </c>
      <c r="E161" s="68">
        <v>3</v>
      </c>
      <c r="F161" s="277">
        <f t="shared" si="29"/>
        <v>3</v>
      </c>
      <c r="G161" s="76">
        <v>0</v>
      </c>
      <c r="H161" s="377" t="s">
        <v>92</v>
      </c>
      <c r="I161" s="377" t="s">
        <v>148</v>
      </c>
      <c r="J161" s="213">
        <f t="shared" si="28"/>
        <v>78</v>
      </c>
      <c r="K161" s="340">
        <v>0</v>
      </c>
      <c r="L161" s="340">
        <v>15</v>
      </c>
      <c r="M161" s="309">
        <f t="shared" si="30"/>
        <v>63</v>
      </c>
      <c r="N161" s="308">
        <f t="shared" si="31"/>
        <v>78</v>
      </c>
    </row>
    <row r="162" spans="1:14" ht="12.75">
      <c r="A162" s="370" t="s">
        <v>100</v>
      </c>
      <c r="B162" s="372" t="s">
        <v>178</v>
      </c>
      <c r="C162" s="71">
        <v>6</v>
      </c>
      <c r="D162" s="68">
        <v>6</v>
      </c>
      <c r="E162" s="68">
        <v>3</v>
      </c>
      <c r="F162" s="277">
        <f t="shared" si="29"/>
        <v>3</v>
      </c>
      <c r="G162" s="76">
        <v>0</v>
      </c>
      <c r="H162" s="377" t="s">
        <v>92</v>
      </c>
      <c r="I162" s="377" t="s">
        <v>148</v>
      </c>
      <c r="J162" s="213">
        <f t="shared" si="28"/>
        <v>78</v>
      </c>
      <c r="K162" s="340">
        <v>0</v>
      </c>
      <c r="L162" s="340">
        <v>15</v>
      </c>
      <c r="M162" s="309">
        <f t="shared" si="30"/>
        <v>63</v>
      </c>
      <c r="N162" s="308">
        <f t="shared" si="31"/>
        <v>78</v>
      </c>
    </row>
    <row r="163" spans="1:14" ht="12.75">
      <c r="A163" s="370" t="s">
        <v>101</v>
      </c>
      <c r="B163" s="46" t="s">
        <v>130</v>
      </c>
      <c r="C163" s="71">
        <v>5</v>
      </c>
      <c r="D163" s="68">
        <v>2</v>
      </c>
      <c r="E163" s="68">
        <v>1.5</v>
      </c>
      <c r="F163" s="277">
        <f t="shared" si="29"/>
        <v>0.5</v>
      </c>
      <c r="G163" s="76">
        <v>0</v>
      </c>
      <c r="H163" s="71" t="s">
        <v>92</v>
      </c>
      <c r="I163" s="71" t="s">
        <v>148</v>
      </c>
      <c r="J163" s="213">
        <f t="shared" si="28"/>
        <v>39</v>
      </c>
      <c r="K163" s="340">
        <v>30</v>
      </c>
      <c r="L163" s="340">
        <v>0</v>
      </c>
      <c r="M163" s="297">
        <f t="shared" si="30"/>
        <v>9</v>
      </c>
      <c r="N163" s="308">
        <f t="shared" si="31"/>
        <v>13</v>
      </c>
    </row>
    <row r="164" spans="1:14" ht="12.75">
      <c r="A164" s="370" t="s">
        <v>117</v>
      </c>
      <c r="B164" s="46" t="s">
        <v>130</v>
      </c>
      <c r="C164" s="71">
        <v>6</v>
      </c>
      <c r="D164" s="68">
        <v>2</v>
      </c>
      <c r="E164" s="68">
        <v>1.5</v>
      </c>
      <c r="F164" s="277">
        <f t="shared" si="29"/>
        <v>0.5</v>
      </c>
      <c r="G164" s="76">
        <v>0</v>
      </c>
      <c r="H164" s="71" t="s">
        <v>92</v>
      </c>
      <c r="I164" s="71" t="s">
        <v>148</v>
      </c>
      <c r="J164" s="213">
        <f t="shared" si="28"/>
        <v>39</v>
      </c>
      <c r="K164" s="340">
        <v>30</v>
      </c>
      <c r="L164" s="340">
        <v>0</v>
      </c>
      <c r="M164" s="297">
        <f t="shared" si="30"/>
        <v>9</v>
      </c>
      <c r="N164" s="308">
        <f t="shared" si="31"/>
        <v>13</v>
      </c>
    </row>
    <row r="165" spans="1:14" ht="12.75">
      <c r="A165" s="365" t="s">
        <v>119</v>
      </c>
      <c r="B165" s="60" t="s">
        <v>130</v>
      </c>
      <c r="C165" s="64">
        <v>5</v>
      </c>
      <c r="D165" s="69">
        <v>2</v>
      </c>
      <c r="E165" s="69">
        <v>1.5</v>
      </c>
      <c r="F165" s="277">
        <f t="shared" si="29"/>
        <v>0.5</v>
      </c>
      <c r="G165" s="75">
        <v>0</v>
      </c>
      <c r="H165" s="64" t="s">
        <v>92</v>
      </c>
      <c r="I165" s="64" t="s">
        <v>148</v>
      </c>
      <c r="J165" s="213">
        <f t="shared" si="28"/>
        <v>39</v>
      </c>
      <c r="K165" s="337">
        <v>30</v>
      </c>
      <c r="L165" s="337">
        <v>0</v>
      </c>
      <c r="M165" s="297">
        <f t="shared" si="30"/>
        <v>9</v>
      </c>
      <c r="N165" s="308">
        <f t="shared" si="31"/>
        <v>13</v>
      </c>
    </row>
    <row r="166" spans="1:14" ht="13.5" thickBot="1">
      <c r="A166" s="371" t="s">
        <v>121</v>
      </c>
      <c r="B166" s="55" t="s">
        <v>130</v>
      </c>
      <c r="C166" s="72">
        <v>6</v>
      </c>
      <c r="D166" s="229">
        <v>2</v>
      </c>
      <c r="E166" s="226">
        <v>1.5</v>
      </c>
      <c r="F166" s="277">
        <f t="shared" si="29"/>
        <v>0.5</v>
      </c>
      <c r="G166" s="230">
        <v>0</v>
      </c>
      <c r="H166" s="72" t="s">
        <v>92</v>
      </c>
      <c r="I166" s="72" t="s">
        <v>148</v>
      </c>
      <c r="J166" s="213">
        <f t="shared" si="28"/>
        <v>39</v>
      </c>
      <c r="K166" s="343">
        <v>30</v>
      </c>
      <c r="L166" s="343">
        <v>0</v>
      </c>
      <c r="M166" s="309">
        <f t="shared" si="30"/>
        <v>9</v>
      </c>
      <c r="N166" s="308">
        <f t="shared" si="31"/>
        <v>13</v>
      </c>
    </row>
    <row r="167" spans="1:14" ht="13.5" thickBot="1">
      <c r="A167" s="116"/>
      <c r="B167" s="201" t="s">
        <v>78</v>
      </c>
      <c r="C167" s="266"/>
      <c r="D167" s="267">
        <f>SUM(D157:D166)</f>
        <v>26</v>
      </c>
      <c r="E167" s="268">
        <f>SUM(E157:E166)</f>
        <v>17</v>
      </c>
      <c r="F167" s="269">
        <f>SUM(F157:F166)</f>
        <v>9</v>
      </c>
      <c r="G167" s="270">
        <f>SUM(G157:G166)</f>
        <v>4</v>
      </c>
      <c r="H167" s="271" t="s">
        <v>63</v>
      </c>
      <c r="I167" s="271" t="s">
        <v>63</v>
      </c>
      <c r="J167" s="272">
        <f>SUM(J157:J166)</f>
        <v>442</v>
      </c>
      <c r="K167" s="282">
        <f>SUM(K157:K166)</f>
        <v>165</v>
      </c>
      <c r="L167" s="282">
        <f>SUM(L157:L166)</f>
        <v>75</v>
      </c>
      <c r="M167" s="292">
        <f>SUM(M157:M166)</f>
        <v>202</v>
      </c>
      <c r="N167" s="284">
        <f>SUM(N157:N166)</f>
        <v>234</v>
      </c>
    </row>
    <row r="168" spans="1:14" ht="12.75">
      <c r="A168" s="54"/>
      <c r="B168" s="40" t="s">
        <v>79</v>
      </c>
      <c r="C168" s="274"/>
      <c r="D168" s="294">
        <f>SUM(D158,D159)</f>
        <v>3</v>
      </c>
      <c r="E168" s="63">
        <f aca="true" t="shared" si="32" ref="E168:N168">SUM(E158,E159)</f>
        <v>2.5</v>
      </c>
      <c r="F168" s="63">
        <f t="shared" si="32"/>
        <v>0.5</v>
      </c>
      <c r="G168" s="295">
        <f t="shared" si="32"/>
        <v>4</v>
      </c>
      <c r="H168" s="294" t="s">
        <v>63</v>
      </c>
      <c r="I168" s="294" t="s">
        <v>63</v>
      </c>
      <c r="J168" s="294">
        <f t="shared" si="32"/>
        <v>65</v>
      </c>
      <c r="K168" s="63">
        <f t="shared" si="32"/>
        <v>0</v>
      </c>
      <c r="L168" s="63">
        <f t="shared" si="32"/>
        <v>45</v>
      </c>
      <c r="M168" s="295">
        <f t="shared" si="32"/>
        <v>20</v>
      </c>
      <c r="N168" s="61">
        <f t="shared" si="32"/>
        <v>13</v>
      </c>
    </row>
    <row r="169" spans="1:14" ht="13.5" thickBot="1">
      <c r="A169" s="43"/>
      <c r="B169" s="161" t="s">
        <v>80</v>
      </c>
      <c r="C169" s="279"/>
      <c r="D169" s="248">
        <f>SUM(D161:D166)</f>
        <v>20</v>
      </c>
      <c r="E169" s="57">
        <f aca="true" t="shared" si="33" ref="E169:N169">SUM(E161:E166)</f>
        <v>12</v>
      </c>
      <c r="F169" s="57">
        <f t="shared" si="33"/>
        <v>8</v>
      </c>
      <c r="G169" s="313">
        <f t="shared" si="33"/>
        <v>0</v>
      </c>
      <c r="H169" s="382" t="s">
        <v>63</v>
      </c>
      <c r="I169" s="382" t="s">
        <v>63</v>
      </c>
      <c r="J169" s="248">
        <f t="shared" si="33"/>
        <v>312</v>
      </c>
      <c r="K169" s="57">
        <f t="shared" si="33"/>
        <v>120</v>
      </c>
      <c r="L169" s="57">
        <f t="shared" si="33"/>
        <v>30</v>
      </c>
      <c r="M169" s="313">
        <f t="shared" si="33"/>
        <v>162</v>
      </c>
      <c r="N169" s="248">
        <f t="shared" si="33"/>
        <v>208</v>
      </c>
    </row>
    <row r="170" spans="1:14" ht="13.5" thickBot="1">
      <c r="A170" s="126"/>
      <c r="B170" s="130"/>
      <c r="C170" s="272"/>
      <c r="D170" s="272"/>
      <c r="E170" s="272"/>
      <c r="F170" s="272"/>
      <c r="G170" s="272"/>
      <c r="H170" s="272"/>
      <c r="I170" s="272"/>
      <c r="J170" s="268"/>
      <c r="K170" s="142"/>
      <c r="L170" s="142"/>
      <c r="M170" s="272"/>
      <c r="N170" s="281"/>
    </row>
    <row r="171" spans="1:14" ht="12.75">
      <c r="A171" s="165"/>
      <c r="B171" s="163" t="s">
        <v>162</v>
      </c>
      <c r="C171" s="157">
        <v>5</v>
      </c>
      <c r="D171" s="175">
        <f>SUM(D138,D144,D145,D148,D150,D152,D157,D158,D161,D163,D165)</f>
        <v>30</v>
      </c>
      <c r="E171" s="175">
        <f>SUM(E138,E142,E158,E161,E157,E152,E148,E145,E144,E150,E163,E165)</f>
        <v>17.75</v>
      </c>
      <c r="F171" s="175">
        <f aca="true" t="shared" si="34" ref="F171:N171">SUM(F138,F142,F158,F161,F157,F152,F148,F145,F144,F150,F163,F165)</f>
        <v>12.25</v>
      </c>
      <c r="G171" s="175">
        <f t="shared" si="34"/>
        <v>7</v>
      </c>
      <c r="H171" s="378" t="s">
        <v>63</v>
      </c>
      <c r="I171" s="378" t="s">
        <v>63</v>
      </c>
      <c r="J171" s="175">
        <f t="shared" si="34"/>
        <v>469.5</v>
      </c>
      <c r="K171" s="175">
        <f t="shared" si="34"/>
        <v>135</v>
      </c>
      <c r="L171" s="175">
        <f t="shared" si="34"/>
        <v>165</v>
      </c>
      <c r="M171" s="175">
        <f t="shared" si="34"/>
        <v>169.5</v>
      </c>
      <c r="N171" s="175">
        <f t="shared" si="34"/>
        <v>320.5</v>
      </c>
    </row>
    <row r="172" spans="1:14" ht="13.5" thickBot="1">
      <c r="A172" s="166"/>
      <c r="B172" s="164" t="s">
        <v>162</v>
      </c>
      <c r="C172" s="158">
        <v>6</v>
      </c>
      <c r="D172" s="176">
        <f>SUM(D143,D146,D147,D149,D151,D159,D160,D162,D164,D166)</f>
        <v>30</v>
      </c>
      <c r="E172" s="176">
        <f aca="true" t="shared" si="35" ref="E172:N172">SUM(E160,E162,E159,E149,E147,E146,E143,E151,E164,E166)</f>
        <v>17.5</v>
      </c>
      <c r="F172" s="176">
        <f t="shared" si="35"/>
        <v>12.5</v>
      </c>
      <c r="G172" s="176">
        <f t="shared" si="35"/>
        <v>4</v>
      </c>
      <c r="H172" s="379" t="s">
        <v>63</v>
      </c>
      <c r="I172" s="379" t="s">
        <v>63</v>
      </c>
      <c r="J172" s="176">
        <f t="shared" si="35"/>
        <v>455</v>
      </c>
      <c r="K172" s="176">
        <f t="shared" si="35"/>
        <v>120</v>
      </c>
      <c r="L172" s="176">
        <f t="shared" si="35"/>
        <v>150</v>
      </c>
      <c r="M172" s="176">
        <f t="shared" si="35"/>
        <v>185</v>
      </c>
      <c r="N172" s="176">
        <f t="shared" si="35"/>
        <v>325</v>
      </c>
    </row>
    <row r="173" spans="1:15" ht="13.5" thickBot="1">
      <c r="A173" s="143"/>
      <c r="B173" s="131"/>
      <c r="C173" s="142"/>
      <c r="D173" s="132"/>
      <c r="E173" s="132"/>
      <c r="F173" s="132"/>
      <c r="G173" s="285"/>
      <c r="H173" s="285"/>
      <c r="I173" s="285"/>
      <c r="J173" s="285"/>
      <c r="K173" s="285"/>
      <c r="L173" s="285"/>
      <c r="M173" s="285"/>
      <c r="N173" s="286"/>
      <c r="O173" s="5"/>
    </row>
    <row r="174" spans="1:14" ht="13.5" thickBot="1">
      <c r="A174" s="396" t="s">
        <v>142</v>
      </c>
      <c r="B174" s="397"/>
      <c r="C174" s="284" t="s">
        <v>63</v>
      </c>
      <c r="D174" s="287">
        <f>SUM(D171,D172)</f>
        <v>60</v>
      </c>
      <c r="E174" s="172">
        <f>SUM(E171,E172)</f>
        <v>35.25</v>
      </c>
      <c r="F174" s="173">
        <f>SUM(F171,F172)</f>
        <v>24.75</v>
      </c>
      <c r="G174" s="174">
        <f>SUM(G171,G172)</f>
        <v>11</v>
      </c>
      <c r="H174" s="136" t="s">
        <v>63</v>
      </c>
      <c r="I174" s="136" t="s">
        <v>63</v>
      </c>
      <c r="J174" s="172">
        <f>SUM(J171:J172)</f>
        <v>924.5</v>
      </c>
      <c r="K174" s="137">
        <f>SUM(K171:K172)</f>
        <v>255</v>
      </c>
      <c r="L174" s="137">
        <f>SUM(L171:L172)</f>
        <v>315</v>
      </c>
      <c r="M174" s="259">
        <f>SUM(M171:M172)</f>
        <v>354.5</v>
      </c>
      <c r="N174" s="260">
        <f>SUM(N171:N172)</f>
        <v>645.5</v>
      </c>
    </row>
    <row r="175" spans="1:14" ht="12.75">
      <c r="A175" s="15"/>
      <c r="B175" s="15"/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</row>
    <row r="176" spans="1:14" ht="12.75">
      <c r="A176" s="4"/>
      <c r="B176" s="26" t="s">
        <v>73</v>
      </c>
      <c r="C176" s="4"/>
      <c r="D176" s="4"/>
      <c r="E176" s="4"/>
      <c r="F176" s="4"/>
      <c r="G176" s="193"/>
      <c r="H176" s="193"/>
      <c r="I176" s="193"/>
      <c r="J176" s="193"/>
      <c r="K176" s="193"/>
      <c r="L176" s="193"/>
      <c r="M176" s="193"/>
      <c r="N176" s="193"/>
    </row>
    <row r="177" spans="1:14" ht="12.75">
      <c r="A177" s="4"/>
      <c r="B177" s="26" t="s">
        <v>74</v>
      </c>
      <c r="C177" s="4"/>
      <c r="D177" s="4"/>
      <c r="E177" s="4"/>
      <c r="F177" s="4"/>
      <c r="G177" s="193"/>
      <c r="H177" s="193"/>
      <c r="I177" s="193"/>
      <c r="J177" s="193"/>
      <c r="K177" s="193"/>
      <c r="L177" s="193"/>
      <c r="M177" s="193"/>
      <c r="N177" s="193"/>
    </row>
    <row r="178" spans="1:14" ht="12.75">
      <c r="A178" s="4"/>
      <c r="B178" s="26"/>
      <c r="C178" s="4"/>
      <c r="D178" s="4"/>
      <c r="E178" s="4"/>
      <c r="F178" s="4"/>
      <c r="G178" s="193"/>
      <c r="H178" s="193"/>
      <c r="I178" s="193"/>
      <c r="J178" s="193"/>
      <c r="K178" s="193"/>
      <c r="L178" s="193"/>
      <c r="M178" s="193"/>
      <c r="N178" s="193"/>
    </row>
    <row r="181" spans="1:14" ht="16.5" thickBot="1">
      <c r="A181" s="4"/>
      <c r="B181" s="402" t="s">
        <v>65</v>
      </c>
      <c r="C181" s="402"/>
      <c r="D181" s="402"/>
      <c r="E181" s="402"/>
      <c r="F181" s="4"/>
      <c r="G181" s="193"/>
      <c r="H181" s="193"/>
      <c r="I181" s="193"/>
      <c r="J181" s="193"/>
      <c r="K181" s="193"/>
      <c r="L181" s="193"/>
      <c r="M181" s="193"/>
      <c r="N181" s="193"/>
    </row>
    <row r="182" spans="1:14" ht="12.75">
      <c r="A182" s="16" t="s">
        <v>0</v>
      </c>
      <c r="B182" s="17"/>
      <c r="C182" s="20"/>
      <c r="D182" s="398" t="s">
        <v>50</v>
      </c>
      <c r="E182" s="399"/>
      <c r="F182" s="399"/>
      <c r="G182" s="92" t="s">
        <v>39</v>
      </c>
      <c r="H182" s="93"/>
      <c r="I182" s="93"/>
      <c r="J182" s="398" t="s">
        <v>53</v>
      </c>
      <c r="K182" s="399"/>
      <c r="L182" s="399"/>
      <c r="M182" s="400"/>
      <c r="N182" s="186"/>
    </row>
    <row r="183" spans="1:14" ht="12.75">
      <c r="A183" s="21"/>
      <c r="B183" s="18" t="s">
        <v>17</v>
      </c>
      <c r="C183" s="23" t="s">
        <v>61</v>
      </c>
      <c r="D183" s="187" t="s">
        <v>2</v>
      </c>
      <c r="E183" s="188" t="s">
        <v>47</v>
      </c>
      <c r="F183" s="24" t="s">
        <v>28</v>
      </c>
      <c r="G183" s="86" t="s">
        <v>51</v>
      </c>
      <c r="H183" s="83" t="s">
        <v>62</v>
      </c>
      <c r="I183" s="82" t="s">
        <v>61</v>
      </c>
      <c r="J183" s="120" t="s">
        <v>2</v>
      </c>
      <c r="K183" s="409" t="s">
        <v>54</v>
      </c>
      <c r="L183" s="410"/>
      <c r="M183" s="214" t="s">
        <v>52</v>
      </c>
      <c r="N183" s="82" t="s">
        <v>146</v>
      </c>
    </row>
    <row r="184" spans="1:14" ht="12.75">
      <c r="A184" s="3"/>
      <c r="B184" s="18" t="s">
        <v>3</v>
      </c>
      <c r="C184" s="23"/>
      <c r="D184" s="21"/>
      <c r="E184" s="188" t="s">
        <v>18</v>
      </c>
      <c r="F184" s="10" t="s">
        <v>34</v>
      </c>
      <c r="G184" s="87" t="s">
        <v>77</v>
      </c>
      <c r="H184" s="83"/>
      <c r="I184" s="288"/>
      <c r="J184" s="191"/>
      <c r="K184" s="289" t="s">
        <v>19</v>
      </c>
      <c r="L184" s="290" t="s">
        <v>20</v>
      </c>
      <c r="M184" s="167"/>
      <c r="N184" s="82" t="s">
        <v>147</v>
      </c>
    </row>
    <row r="185" spans="1:14" ht="12.75">
      <c r="A185" s="21"/>
      <c r="B185" s="18"/>
      <c r="C185" s="193"/>
      <c r="D185" s="21"/>
      <c r="E185" s="188" t="s">
        <v>42</v>
      </c>
      <c r="F185" s="10" t="s">
        <v>29</v>
      </c>
      <c r="G185" s="87" t="s">
        <v>31</v>
      </c>
      <c r="H185" s="112"/>
      <c r="I185" s="83"/>
      <c r="J185" s="90"/>
      <c r="K185" s="194"/>
      <c r="L185" s="27"/>
      <c r="M185" s="168"/>
      <c r="N185" s="83"/>
    </row>
    <row r="186" spans="1:14" ht="12.75">
      <c r="A186" s="21"/>
      <c r="B186" s="112"/>
      <c r="C186" s="133"/>
      <c r="D186" s="21"/>
      <c r="E186" s="188" t="s">
        <v>48</v>
      </c>
      <c r="F186" s="10"/>
      <c r="G186" s="87" t="s">
        <v>32</v>
      </c>
      <c r="H186" s="83"/>
      <c r="I186" s="112"/>
      <c r="J186" s="194"/>
      <c r="K186" s="194"/>
      <c r="L186" s="195"/>
      <c r="M186" s="36"/>
      <c r="N186" s="112"/>
    </row>
    <row r="187" spans="1:14" ht="12.75">
      <c r="A187" s="21"/>
      <c r="B187" s="112"/>
      <c r="C187" s="133"/>
      <c r="D187" s="21"/>
      <c r="E187" s="188"/>
      <c r="F187" s="10"/>
      <c r="G187" s="87"/>
      <c r="H187" s="83"/>
      <c r="I187" s="112"/>
      <c r="J187" s="194"/>
      <c r="K187" s="194"/>
      <c r="L187" s="195"/>
      <c r="M187" s="36"/>
      <c r="N187" s="112"/>
    </row>
    <row r="188" spans="1:14" ht="13.5" thickBot="1">
      <c r="A188" s="117"/>
      <c r="B188" s="115"/>
      <c r="C188" s="9"/>
      <c r="D188" s="117"/>
      <c r="E188" s="197"/>
      <c r="F188" s="198"/>
      <c r="G188" s="198"/>
      <c r="H188" s="115"/>
      <c r="I188" s="115"/>
      <c r="J188" s="199"/>
      <c r="K188" s="199"/>
      <c r="L188" s="200"/>
      <c r="M188" s="196"/>
      <c r="N188" s="115"/>
    </row>
    <row r="189" spans="1:14" ht="16.5" thickBot="1">
      <c r="A189" s="396" t="s">
        <v>81</v>
      </c>
      <c r="B189" s="397"/>
      <c r="C189" s="144" t="s">
        <v>63</v>
      </c>
      <c r="D189" s="291">
        <f>SUM(D174,D126,D67)</f>
        <v>180</v>
      </c>
      <c r="E189" s="282">
        <f>SUM(E174,E126,E67)</f>
        <v>107.25</v>
      </c>
      <c r="F189" s="142">
        <f>SUM(F174,F126,F67)</f>
        <v>72.75</v>
      </c>
      <c r="G189" s="292">
        <f>SUM(G174,G126,G67)</f>
        <v>52</v>
      </c>
      <c r="H189" s="136" t="s">
        <v>63</v>
      </c>
      <c r="I189" s="136" t="s">
        <v>63</v>
      </c>
      <c r="J189" s="291">
        <f>SUM(J174,J126,J67)</f>
        <v>2713</v>
      </c>
      <c r="K189" s="283">
        <f>SUM(K174,K126,K67)</f>
        <v>867</v>
      </c>
      <c r="L189" s="283">
        <f>SUM(L174,L126,L67)</f>
        <v>990</v>
      </c>
      <c r="M189" s="292">
        <f>SUM(M174,M126,M67)</f>
        <v>856</v>
      </c>
      <c r="N189" s="291">
        <f>SUM(N174,N126,N67)</f>
        <v>2044</v>
      </c>
    </row>
    <row r="190" spans="1:15" ht="16.5" thickBot="1">
      <c r="A190" s="405" t="s">
        <v>66</v>
      </c>
      <c r="B190" s="406"/>
      <c r="C190" s="28"/>
      <c r="D190" s="9"/>
      <c r="E190" s="9"/>
      <c r="F190" s="9"/>
      <c r="G190" s="9"/>
      <c r="H190" s="127"/>
      <c r="I190" s="127"/>
      <c r="J190" s="272"/>
      <c r="K190" s="272"/>
      <c r="L190" s="272"/>
      <c r="M190" s="272"/>
      <c r="N190" s="281"/>
      <c r="O190" s="13"/>
    </row>
    <row r="191" spans="1:14" ht="13.5" thickBot="1">
      <c r="A191" s="3" t="s">
        <v>10</v>
      </c>
      <c r="B191" s="4" t="s">
        <v>8</v>
      </c>
      <c r="C191" s="193"/>
      <c r="D191" s="193"/>
      <c r="E191" s="193"/>
      <c r="F191" s="193"/>
      <c r="G191" s="127"/>
      <c r="H191" s="127"/>
      <c r="I191" s="127"/>
      <c r="J191" s="272"/>
      <c r="K191" s="293"/>
      <c r="L191" s="293"/>
      <c r="M191" s="272"/>
      <c r="N191" s="281"/>
    </row>
    <row r="192" spans="1:14" ht="12.75">
      <c r="A192" s="249"/>
      <c r="B192" s="42" t="s">
        <v>78</v>
      </c>
      <c r="C192" s="48" t="s">
        <v>63</v>
      </c>
      <c r="D192" s="294">
        <f aca="true" t="shared" si="36" ref="D192:G193">SUM(D85,D27)</f>
        <v>12</v>
      </c>
      <c r="E192" s="295">
        <f t="shared" si="36"/>
        <v>9.5</v>
      </c>
      <c r="F192" s="63">
        <f t="shared" si="36"/>
        <v>2.5</v>
      </c>
      <c r="G192" s="169">
        <f t="shared" si="36"/>
        <v>0</v>
      </c>
      <c r="H192" s="48" t="s">
        <v>63</v>
      </c>
      <c r="I192" s="48" t="s">
        <v>63</v>
      </c>
      <c r="J192" s="294">
        <f aca="true" t="shared" si="37" ref="J192:N193">SUM(J85,J27)</f>
        <v>255</v>
      </c>
      <c r="K192" s="63">
        <f t="shared" si="37"/>
        <v>30</v>
      </c>
      <c r="L192" s="63">
        <f t="shared" si="37"/>
        <v>180</v>
      </c>
      <c r="M192" s="296">
        <f t="shared" si="37"/>
        <v>45</v>
      </c>
      <c r="N192" s="61">
        <f t="shared" si="37"/>
        <v>65</v>
      </c>
    </row>
    <row r="193" spans="1:14" ht="12.75">
      <c r="A193" s="49"/>
      <c r="B193" s="39" t="s">
        <v>79</v>
      </c>
      <c r="C193" s="95" t="s">
        <v>63</v>
      </c>
      <c r="D193" s="246">
        <f t="shared" si="36"/>
        <v>0</v>
      </c>
      <c r="E193" s="69">
        <f t="shared" si="36"/>
        <v>0</v>
      </c>
      <c r="F193" s="56">
        <f t="shared" si="36"/>
        <v>0</v>
      </c>
      <c r="G193" s="170">
        <f t="shared" si="36"/>
        <v>0</v>
      </c>
      <c r="H193" s="95" t="s">
        <v>63</v>
      </c>
      <c r="I193" s="95" t="s">
        <v>63</v>
      </c>
      <c r="J193" s="246">
        <f t="shared" si="37"/>
        <v>0</v>
      </c>
      <c r="K193" s="56">
        <f t="shared" si="37"/>
        <v>0</v>
      </c>
      <c r="L193" s="56">
        <f t="shared" si="37"/>
        <v>0</v>
      </c>
      <c r="M193" s="297">
        <f t="shared" si="37"/>
        <v>0</v>
      </c>
      <c r="N193" s="64">
        <f t="shared" si="37"/>
        <v>0</v>
      </c>
    </row>
    <row r="194" spans="1:14" ht="13.5" thickBot="1">
      <c r="A194" s="59"/>
      <c r="B194" s="52" t="s">
        <v>80</v>
      </c>
      <c r="C194" s="72" t="s">
        <v>63</v>
      </c>
      <c r="D194" s="298">
        <f>SUM(D87,D29,D147)</f>
        <v>5</v>
      </c>
      <c r="E194" s="298">
        <f aca="true" t="shared" si="38" ref="E194:N194">SUM(E87,E29,E147)</f>
        <v>3.25</v>
      </c>
      <c r="F194" s="298">
        <f t="shared" si="38"/>
        <v>1.75</v>
      </c>
      <c r="G194" s="298">
        <f t="shared" si="38"/>
        <v>0</v>
      </c>
      <c r="H194" s="394" t="s">
        <v>63</v>
      </c>
      <c r="I194" s="394" t="s">
        <v>63</v>
      </c>
      <c r="J194" s="298">
        <f t="shared" si="38"/>
        <v>84.5</v>
      </c>
      <c r="K194" s="298">
        <f t="shared" si="38"/>
        <v>30</v>
      </c>
      <c r="L194" s="298">
        <f t="shared" si="38"/>
        <v>30</v>
      </c>
      <c r="M194" s="298">
        <f t="shared" si="38"/>
        <v>24.5</v>
      </c>
      <c r="N194" s="298">
        <f t="shared" si="38"/>
        <v>45.5</v>
      </c>
    </row>
    <row r="195" spans="1:14" ht="13.5" thickBot="1">
      <c r="A195" s="32" t="s">
        <v>11</v>
      </c>
      <c r="B195" s="30" t="s">
        <v>9</v>
      </c>
      <c r="C195" s="128"/>
      <c r="D195" s="67"/>
      <c r="E195" s="67"/>
      <c r="F195" s="67"/>
      <c r="G195" s="272"/>
      <c r="H195" s="128"/>
      <c r="I195" s="128"/>
      <c r="J195" s="272"/>
      <c r="K195" s="272"/>
      <c r="L195" s="272"/>
      <c r="M195" s="272"/>
      <c r="N195" s="281"/>
    </row>
    <row r="196" spans="1:14" ht="12.75">
      <c r="A196" s="249"/>
      <c r="B196" s="42" t="s">
        <v>78</v>
      </c>
      <c r="C196" s="48" t="s">
        <v>63</v>
      </c>
      <c r="D196" s="294">
        <f aca="true" t="shared" si="39" ref="D196:G198">SUM(D36)</f>
        <v>12</v>
      </c>
      <c r="E196" s="63">
        <f t="shared" si="39"/>
        <v>8.25</v>
      </c>
      <c r="F196" s="63">
        <f t="shared" si="39"/>
        <v>3.75</v>
      </c>
      <c r="G196" s="302">
        <f t="shared" si="39"/>
        <v>0</v>
      </c>
      <c r="H196" s="48" t="s">
        <v>63</v>
      </c>
      <c r="I196" s="48" t="s">
        <v>63</v>
      </c>
      <c r="J196" s="294">
        <f>SUM(J36)</f>
        <v>214.5</v>
      </c>
      <c r="K196" s="303">
        <f>SUM(K36)</f>
        <v>120</v>
      </c>
      <c r="L196" s="303">
        <f>SUM(L36)</f>
        <v>60</v>
      </c>
      <c r="M196" s="304">
        <f>SUM(M36)</f>
        <v>34.5</v>
      </c>
      <c r="N196" s="61">
        <f>SUM(N36)</f>
        <v>97.5</v>
      </c>
    </row>
    <row r="197" spans="1:14" ht="12.75">
      <c r="A197" s="49"/>
      <c r="B197" s="39" t="s">
        <v>79</v>
      </c>
      <c r="C197" s="95" t="s">
        <v>63</v>
      </c>
      <c r="D197" s="305">
        <f t="shared" si="39"/>
        <v>0</v>
      </c>
      <c r="E197" s="303">
        <f t="shared" si="39"/>
        <v>0</v>
      </c>
      <c r="F197" s="56">
        <f t="shared" si="39"/>
        <v>0</v>
      </c>
      <c r="G197" s="297">
        <f t="shared" si="39"/>
        <v>0</v>
      </c>
      <c r="H197" s="95" t="s">
        <v>63</v>
      </c>
      <c r="I197" s="95" t="s">
        <v>63</v>
      </c>
      <c r="J197" s="246">
        <f>SUM(J37)</f>
        <v>0</v>
      </c>
      <c r="K197" s="56">
        <v>0</v>
      </c>
      <c r="L197" s="56">
        <v>0</v>
      </c>
      <c r="M197" s="297">
        <v>0</v>
      </c>
      <c r="N197" s="84">
        <f>SUM(N37)</f>
        <v>0</v>
      </c>
    </row>
    <row r="198" spans="1:14" ht="13.5" thickBot="1">
      <c r="A198" s="59"/>
      <c r="B198" s="52" t="s">
        <v>80</v>
      </c>
      <c r="C198" s="72" t="s">
        <v>63</v>
      </c>
      <c r="D198" s="248">
        <f t="shared" si="39"/>
        <v>0</v>
      </c>
      <c r="E198" s="57">
        <f t="shared" si="39"/>
        <v>0</v>
      </c>
      <c r="F198" s="306">
        <f t="shared" si="39"/>
        <v>0</v>
      </c>
      <c r="G198" s="307">
        <f t="shared" si="39"/>
        <v>0</v>
      </c>
      <c r="H198" s="72" t="s">
        <v>63</v>
      </c>
      <c r="I198" s="72" t="s">
        <v>63</v>
      </c>
      <c r="J198" s="303">
        <f>SUM(J38)</f>
        <v>0</v>
      </c>
      <c r="K198" s="303">
        <f>SUM(K38)</f>
        <v>0</v>
      </c>
      <c r="L198" s="303">
        <f>SUM(L38)</f>
        <v>0</v>
      </c>
      <c r="M198" s="301">
        <f>SUM(M38)</f>
        <v>0</v>
      </c>
      <c r="N198" s="241">
        <f>SUM(N38)</f>
        <v>0</v>
      </c>
    </row>
    <row r="199" spans="1:14" ht="13.5" thickBot="1">
      <c r="A199" s="32" t="s">
        <v>13</v>
      </c>
      <c r="B199" s="30" t="s">
        <v>12</v>
      </c>
      <c r="C199" s="128"/>
      <c r="D199" s="67"/>
      <c r="E199" s="67"/>
      <c r="F199" s="67"/>
      <c r="G199" s="272"/>
      <c r="H199" s="128"/>
      <c r="I199" s="128"/>
      <c r="J199" s="272"/>
      <c r="K199" s="272"/>
      <c r="L199" s="272"/>
      <c r="M199" s="272"/>
      <c r="N199" s="281"/>
    </row>
    <row r="200" spans="1:14" ht="12.75">
      <c r="A200" s="249"/>
      <c r="B200" s="42" t="s">
        <v>78</v>
      </c>
      <c r="C200" s="48" t="s">
        <v>63</v>
      </c>
      <c r="D200" s="294">
        <f aca="true" t="shared" si="40" ref="D200:G202">SUM(D153,D100,D44)</f>
        <v>71</v>
      </c>
      <c r="E200" s="63">
        <f t="shared" si="40"/>
        <v>39</v>
      </c>
      <c r="F200" s="63">
        <f t="shared" si="40"/>
        <v>32</v>
      </c>
      <c r="G200" s="169">
        <f t="shared" si="40"/>
        <v>24</v>
      </c>
      <c r="H200" s="48" t="s">
        <v>63</v>
      </c>
      <c r="I200" s="48" t="s">
        <v>63</v>
      </c>
      <c r="J200" s="277">
        <f aca="true" t="shared" si="41" ref="J200:N202">SUM(J153,J100,J44)</f>
        <v>1030</v>
      </c>
      <c r="K200" s="277">
        <f t="shared" si="41"/>
        <v>360</v>
      </c>
      <c r="L200" s="277">
        <f t="shared" si="41"/>
        <v>435</v>
      </c>
      <c r="M200" s="296">
        <f t="shared" si="41"/>
        <v>235</v>
      </c>
      <c r="N200" s="61">
        <f t="shared" si="41"/>
        <v>832</v>
      </c>
    </row>
    <row r="201" spans="1:14" ht="12.75">
      <c r="A201" s="49"/>
      <c r="B201" s="39" t="s">
        <v>79</v>
      </c>
      <c r="C201" s="95" t="s">
        <v>63</v>
      </c>
      <c r="D201" s="275">
        <f t="shared" si="40"/>
        <v>22</v>
      </c>
      <c r="E201" s="277">
        <f t="shared" si="40"/>
        <v>12.5</v>
      </c>
      <c r="F201" s="277">
        <f t="shared" si="40"/>
        <v>9.5</v>
      </c>
      <c r="G201" s="308">
        <f t="shared" si="40"/>
        <v>24</v>
      </c>
      <c r="H201" s="95" t="s">
        <v>63</v>
      </c>
      <c r="I201" s="95" t="s">
        <v>63</v>
      </c>
      <c r="J201" s="277">
        <f t="shared" si="41"/>
        <v>329</v>
      </c>
      <c r="K201" s="277">
        <f t="shared" si="41"/>
        <v>90</v>
      </c>
      <c r="L201" s="277">
        <f t="shared" si="41"/>
        <v>165</v>
      </c>
      <c r="M201" s="309">
        <f t="shared" si="41"/>
        <v>74</v>
      </c>
      <c r="N201" s="84">
        <f t="shared" si="41"/>
        <v>247</v>
      </c>
    </row>
    <row r="202" spans="1:14" ht="13.5" thickBot="1">
      <c r="A202" s="59"/>
      <c r="B202" s="52" t="s">
        <v>80</v>
      </c>
      <c r="C202" s="72" t="s">
        <v>63</v>
      </c>
      <c r="D202" s="298">
        <f t="shared" si="40"/>
        <v>10</v>
      </c>
      <c r="E202" s="300">
        <f t="shared" si="40"/>
        <v>4</v>
      </c>
      <c r="F202" s="300">
        <f t="shared" si="40"/>
        <v>6</v>
      </c>
      <c r="G202" s="276">
        <f t="shared" si="40"/>
        <v>0</v>
      </c>
      <c r="H202" s="72" t="s">
        <v>63</v>
      </c>
      <c r="I202" s="72" t="s">
        <v>63</v>
      </c>
      <c r="J202" s="277">
        <f t="shared" si="41"/>
        <v>104</v>
      </c>
      <c r="K202" s="277">
        <f t="shared" si="41"/>
        <v>0</v>
      </c>
      <c r="L202" s="277">
        <f t="shared" si="41"/>
        <v>60</v>
      </c>
      <c r="M202" s="301">
        <f t="shared" si="41"/>
        <v>44</v>
      </c>
      <c r="N202" s="241">
        <f t="shared" si="41"/>
        <v>156</v>
      </c>
    </row>
    <row r="203" spans="1:14" ht="13.5" thickBot="1">
      <c r="A203" s="32" t="s">
        <v>14</v>
      </c>
      <c r="B203" s="30" t="s">
        <v>15</v>
      </c>
      <c r="C203" s="128"/>
      <c r="D203" s="67"/>
      <c r="E203" s="67"/>
      <c r="F203" s="67"/>
      <c r="G203" s="272"/>
      <c r="H203" s="128"/>
      <c r="I203" s="128"/>
      <c r="J203" s="272"/>
      <c r="K203" s="272"/>
      <c r="L203" s="272"/>
      <c r="M203" s="272"/>
      <c r="N203" s="281"/>
    </row>
    <row r="204" spans="1:14" ht="12.75">
      <c r="A204" s="249"/>
      <c r="B204" s="42" t="s">
        <v>78</v>
      </c>
      <c r="C204" s="48" t="s">
        <v>63</v>
      </c>
      <c r="D204" s="294">
        <f aca="true" t="shared" si="42" ref="D204:G206">SUM(D167,D112,D55)</f>
        <v>72.5</v>
      </c>
      <c r="E204" s="63">
        <f t="shared" si="42"/>
        <v>44.25</v>
      </c>
      <c r="F204" s="63">
        <f t="shared" si="42"/>
        <v>28.25</v>
      </c>
      <c r="G204" s="169">
        <f t="shared" si="42"/>
        <v>19</v>
      </c>
      <c r="H204" s="48" t="s">
        <v>63</v>
      </c>
      <c r="I204" s="48" t="s">
        <v>63</v>
      </c>
      <c r="J204" s="56">
        <f aca="true" t="shared" si="43" ref="J204:N206">SUM(J167,J112,J55)</f>
        <v>1150.5</v>
      </c>
      <c r="K204" s="56">
        <f t="shared" si="43"/>
        <v>345</v>
      </c>
      <c r="L204" s="56">
        <f t="shared" si="43"/>
        <v>285</v>
      </c>
      <c r="M204" s="296">
        <f t="shared" si="43"/>
        <v>520.5</v>
      </c>
      <c r="N204" s="61">
        <f t="shared" si="43"/>
        <v>734.5</v>
      </c>
    </row>
    <row r="205" spans="1:14" ht="12.75">
      <c r="A205" s="49"/>
      <c r="B205" s="39" t="s">
        <v>79</v>
      </c>
      <c r="C205" s="95" t="s">
        <v>63</v>
      </c>
      <c r="D205" s="246">
        <f t="shared" si="42"/>
        <v>19</v>
      </c>
      <c r="E205" s="56">
        <f t="shared" si="42"/>
        <v>12</v>
      </c>
      <c r="F205" s="56">
        <f t="shared" si="42"/>
        <v>7</v>
      </c>
      <c r="G205" s="170">
        <f t="shared" si="42"/>
        <v>19</v>
      </c>
      <c r="H205" s="95" t="s">
        <v>63</v>
      </c>
      <c r="I205" s="95" t="s">
        <v>63</v>
      </c>
      <c r="J205" s="56">
        <f t="shared" si="43"/>
        <v>312</v>
      </c>
      <c r="K205" s="56">
        <f t="shared" si="43"/>
        <v>0</v>
      </c>
      <c r="L205" s="56">
        <f t="shared" si="43"/>
        <v>195</v>
      </c>
      <c r="M205" s="297">
        <f t="shared" si="43"/>
        <v>117</v>
      </c>
      <c r="N205" s="64">
        <f t="shared" si="43"/>
        <v>182</v>
      </c>
    </row>
    <row r="206" spans="1:14" ht="13.5" thickBot="1">
      <c r="A206" s="59"/>
      <c r="B206" s="52" t="s">
        <v>80</v>
      </c>
      <c r="C206" s="72" t="s">
        <v>63</v>
      </c>
      <c r="D206" s="298">
        <f t="shared" si="42"/>
        <v>40</v>
      </c>
      <c r="E206" s="300">
        <f t="shared" si="42"/>
        <v>24</v>
      </c>
      <c r="F206" s="300">
        <f t="shared" si="42"/>
        <v>16</v>
      </c>
      <c r="G206" s="276">
        <f t="shared" si="42"/>
        <v>0</v>
      </c>
      <c r="H206" s="72" t="s">
        <v>63</v>
      </c>
      <c r="I206" s="72" t="s">
        <v>63</v>
      </c>
      <c r="J206" s="56">
        <f t="shared" si="43"/>
        <v>624</v>
      </c>
      <c r="K206" s="56">
        <f t="shared" si="43"/>
        <v>240</v>
      </c>
      <c r="L206" s="56">
        <f t="shared" si="43"/>
        <v>60</v>
      </c>
      <c r="M206" s="75">
        <f t="shared" si="43"/>
        <v>324</v>
      </c>
      <c r="N206" s="91">
        <f t="shared" si="43"/>
        <v>416</v>
      </c>
    </row>
    <row r="207" spans="1:14" ht="13.5" thickBot="1">
      <c r="A207" s="32" t="s">
        <v>60</v>
      </c>
      <c r="B207" s="30" t="s">
        <v>64</v>
      </c>
      <c r="C207" s="128"/>
      <c r="D207" s="272"/>
      <c r="E207" s="272"/>
      <c r="F207" s="272"/>
      <c r="G207" s="272"/>
      <c r="H207" s="128"/>
      <c r="I207" s="128"/>
      <c r="J207" s="272"/>
      <c r="K207" s="272"/>
      <c r="L207" s="272"/>
      <c r="M207" s="272"/>
      <c r="N207" s="281"/>
    </row>
    <row r="208" spans="1:14" ht="12.75">
      <c r="A208" s="61" t="s">
        <v>7</v>
      </c>
      <c r="B208" s="118" t="s">
        <v>152</v>
      </c>
      <c r="C208" s="48" t="s">
        <v>63</v>
      </c>
      <c r="D208" s="204">
        <v>0.25</v>
      </c>
      <c r="E208" s="205">
        <v>0.25</v>
      </c>
      <c r="F208" s="205">
        <v>0</v>
      </c>
      <c r="G208" s="206">
        <v>0</v>
      </c>
      <c r="H208" s="48" t="s">
        <v>63</v>
      </c>
      <c r="I208" s="48" t="s">
        <v>63</v>
      </c>
      <c r="J208" s="204">
        <v>2</v>
      </c>
      <c r="K208" s="205">
        <v>2</v>
      </c>
      <c r="L208" s="205">
        <v>0</v>
      </c>
      <c r="M208" s="185">
        <v>0</v>
      </c>
      <c r="N208" s="185">
        <v>0</v>
      </c>
    </row>
    <row r="209" spans="1:14" ht="12.75">
      <c r="A209" s="64" t="s">
        <v>87</v>
      </c>
      <c r="B209" s="60" t="s">
        <v>76</v>
      </c>
      <c r="C209" s="95" t="s">
        <v>63</v>
      </c>
      <c r="D209" s="119">
        <v>0.25</v>
      </c>
      <c r="E209" s="119">
        <v>0.25</v>
      </c>
      <c r="F209" s="207">
        <v>0</v>
      </c>
      <c r="G209" s="208">
        <v>0</v>
      </c>
      <c r="H209" s="95" t="s">
        <v>63</v>
      </c>
      <c r="I209" s="95" t="s">
        <v>63</v>
      </c>
      <c r="J209" s="253">
        <v>2</v>
      </c>
      <c r="K209" s="207">
        <v>2</v>
      </c>
      <c r="L209" s="207">
        <v>0</v>
      </c>
      <c r="M209" s="210">
        <v>0</v>
      </c>
      <c r="N209" s="210">
        <v>0</v>
      </c>
    </row>
    <row r="210" spans="1:14" ht="12.75">
      <c r="A210" s="64" t="s">
        <v>89</v>
      </c>
      <c r="B210" s="36" t="s">
        <v>36</v>
      </c>
      <c r="C210" s="96" t="s">
        <v>63</v>
      </c>
      <c r="D210" s="231">
        <v>0.5</v>
      </c>
      <c r="E210" s="120">
        <v>0.5</v>
      </c>
      <c r="F210" s="211">
        <v>0</v>
      </c>
      <c r="G210" s="212">
        <v>0</v>
      </c>
      <c r="H210" s="96" t="s">
        <v>63</v>
      </c>
      <c r="I210" s="96" t="s">
        <v>63</v>
      </c>
      <c r="J210" s="23">
        <v>4</v>
      </c>
      <c r="K210" s="211">
        <v>4</v>
      </c>
      <c r="L210" s="211">
        <v>0</v>
      </c>
      <c r="M210" s="214">
        <v>0</v>
      </c>
      <c r="N210" s="96">
        <v>0</v>
      </c>
    </row>
    <row r="211" spans="1:14" ht="13.5" thickBot="1">
      <c r="A211" s="91" t="s">
        <v>90</v>
      </c>
      <c r="B211" s="385" t="s">
        <v>174</v>
      </c>
      <c r="C211" s="72" t="s">
        <v>63</v>
      </c>
      <c r="D211" s="251">
        <v>0.5</v>
      </c>
      <c r="E211" s="229">
        <v>0.5</v>
      </c>
      <c r="F211" s="226">
        <v>0</v>
      </c>
      <c r="G211" s="230">
        <v>0</v>
      </c>
      <c r="H211" s="72" t="s">
        <v>63</v>
      </c>
      <c r="I211" s="72" t="s">
        <v>63</v>
      </c>
      <c r="J211" s="250">
        <v>4</v>
      </c>
      <c r="K211" s="226">
        <v>4</v>
      </c>
      <c r="L211" s="226">
        <v>0</v>
      </c>
      <c r="M211" s="227">
        <v>0</v>
      </c>
      <c r="N211" s="72">
        <v>0</v>
      </c>
    </row>
    <row r="212" spans="1:14" ht="13.5" thickBot="1">
      <c r="A212" s="3" t="s">
        <v>153</v>
      </c>
      <c r="B212" s="4" t="s">
        <v>157</v>
      </c>
      <c r="C212" s="23"/>
      <c r="D212" s="193"/>
      <c r="E212" s="193"/>
      <c r="F212" s="193"/>
      <c r="G212" s="193"/>
      <c r="H212" s="23"/>
      <c r="I212" s="23"/>
      <c r="J212" s="193"/>
      <c r="K212" s="193"/>
      <c r="L212" s="193"/>
      <c r="M212" s="127"/>
      <c r="N212" s="281"/>
    </row>
    <row r="213" spans="1:14" ht="12.75">
      <c r="A213" s="310">
        <v>1</v>
      </c>
      <c r="B213" s="122" t="s">
        <v>161</v>
      </c>
      <c r="C213" s="48" t="s">
        <v>63</v>
      </c>
      <c r="D213" s="294">
        <v>6</v>
      </c>
      <c r="E213" s="295">
        <v>0.25</v>
      </c>
      <c r="F213" s="63">
        <v>7.75</v>
      </c>
      <c r="G213" s="88">
        <v>6</v>
      </c>
      <c r="H213" s="48" t="s">
        <v>63</v>
      </c>
      <c r="I213" s="48" t="s">
        <v>63</v>
      </c>
      <c r="J213" s="184">
        <v>6</v>
      </c>
      <c r="K213" s="205">
        <v>0</v>
      </c>
      <c r="L213" s="205">
        <v>0</v>
      </c>
      <c r="M213" s="185">
        <v>6</v>
      </c>
      <c r="N213" s="61">
        <v>150</v>
      </c>
    </row>
    <row r="214" spans="1:14" ht="13.5" thickBot="1">
      <c r="A214" s="311">
        <v>2</v>
      </c>
      <c r="B214" s="312" t="s">
        <v>156</v>
      </c>
      <c r="C214" s="72" t="s">
        <v>63</v>
      </c>
      <c r="D214" s="248">
        <v>6</v>
      </c>
      <c r="E214" s="313">
        <v>0.25</v>
      </c>
      <c r="F214" s="57">
        <v>7.75</v>
      </c>
      <c r="G214" s="89">
        <v>6</v>
      </c>
      <c r="H214" s="72" t="s">
        <v>63</v>
      </c>
      <c r="I214" s="72" t="s">
        <v>63</v>
      </c>
      <c r="J214" s="250">
        <v>6</v>
      </c>
      <c r="K214" s="226">
        <v>0</v>
      </c>
      <c r="L214" s="226">
        <v>0</v>
      </c>
      <c r="M214" s="227">
        <v>6</v>
      </c>
      <c r="N214" s="91">
        <v>150</v>
      </c>
    </row>
    <row r="215" spans="1:14" ht="12.75">
      <c r="A215" s="193"/>
      <c r="B215" s="193"/>
      <c r="C215" s="23"/>
      <c r="D215" s="193"/>
      <c r="E215" s="193"/>
      <c r="F215" s="193"/>
      <c r="G215" s="193"/>
      <c r="H215" s="23"/>
      <c r="I215" s="23"/>
      <c r="J215" s="193"/>
      <c r="K215" s="193"/>
      <c r="L215" s="193"/>
      <c r="M215" s="193"/>
      <c r="N215" s="293"/>
    </row>
    <row r="216" spans="1:14" ht="12.75">
      <c r="A216" s="193"/>
      <c r="B216" s="193"/>
      <c r="C216" s="23"/>
      <c r="D216" s="193"/>
      <c r="E216" s="193"/>
      <c r="F216" s="193"/>
      <c r="G216" s="193"/>
      <c r="H216" s="23"/>
      <c r="I216" s="23"/>
      <c r="J216" s="193"/>
      <c r="K216" s="193"/>
      <c r="L216" s="193"/>
      <c r="M216" s="193"/>
      <c r="N216" s="293"/>
    </row>
    <row r="217" spans="1:14" ht="12.75">
      <c r="A217" s="193"/>
      <c r="B217" s="193"/>
      <c r="C217" s="23" t="s">
        <v>158</v>
      </c>
      <c r="D217" s="193"/>
      <c r="E217" s="193"/>
      <c r="F217" s="193"/>
      <c r="G217" s="193"/>
      <c r="H217" s="23"/>
      <c r="I217" s="23"/>
      <c r="J217" s="193"/>
      <c r="K217" s="193"/>
      <c r="L217" s="193"/>
      <c r="M217" s="193"/>
      <c r="N217" s="293"/>
    </row>
    <row r="218" spans="1:14" ht="12.75">
      <c r="A218" s="193"/>
      <c r="B218" s="193"/>
      <c r="C218" s="23"/>
      <c r="D218" s="193"/>
      <c r="E218" s="193"/>
      <c r="F218" s="193"/>
      <c r="G218" s="193"/>
      <c r="H218" s="23"/>
      <c r="I218" s="23"/>
      <c r="J218" s="193"/>
      <c r="K218" s="193"/>
      <c r="L218" s="193"/>
      <c r="M218" s="193"/>
      <c r="N218" s="293"/>
    </row>
    <row r="219" spans="1:14" ht="12.75">
      <c r="A219" s="193"/>
      <c r="B219" s="193"/>
      <c r="C219" s="23"/>
      <c r="D219" s="193"/>
      <c r="E219" s="193"/>
      <c r="F219" s="193"/>
      <c r="G219" s="193"/>
      <c r="H219" s="23"/>
      <c r="I219" s="23"/>
      <c r="J219" s="193"/>
      <c r="K219" s="193"/>
      <c r="L219" s="193"/>
      <c r="M219" s="193"/>
      <c r="N219" s="293"/>
    </row>
    <row r="220" spans="1:14" ht="13.5" thickBot="1">
      <c r="A220" s="193"/>
      <c r="B220" s="193"/>
      <c r="C220" s="23"/>
      <c r="D220" s="314"/>
      <c r="E220" s="314"/>
      <c r="F220" s="193"/>
      <c r="G220" s="193"/>
      <c r="H220" s="23"/>
      <c r="I220" s="23"/>
      <c r="J220" s="193"/>
      <c r="K220" s="193"/>
      <c r="L220" s="193"/>
      <c r="M220" s="193"/>
      <c r="N220" s="193"/>
    </row>
    <row r="221" spans="1:15" ht="12.75">
      <c r="A221" s="19" t="s">
        <v>10</v>
      </c>
      <c r="B221" s="103" t="s">
        <v>38</v>
      </c>
      <c r="C221" s="315"/>
      <c r="D221" s="403" t="s">
        <v>35</v>
      </c>
      <c r="E221" s="404"/>
      <c r="F221" s="403" t="s">
        <v>56</v>
      </c>
      <c r="G221" s="404"/>
      <c r="H221" s="4"/>
      <c r="I221" s="103" t="s">
        <v>11</v>
      </c>
      <c r="J221" s="417" t="s">
        <v>27</v>
      </c>
      <c r="K221" s="418"/>
      <c r="L221" s="418"/>
      <c r="M221" s="419"/>
      <c r="N221" s="316"/>
      <c r="O221" s="1"/>
    </row>
    <row r="222" spans="1:14" ht="12.75">
      <c r="A222" s="3"/>
      <c r="B222" s="104" t="s">
        <v>37</v>
      </c>
      <c r="C222" s="317"/>
      <c r="D222" s="145" t="s">
        <v>39</v>
      </c>
      <c r="E222" s="146" t="s">
        <v>55</v>
      </c>
      <c r="F222" s="145" t="s">
        <v>39</v>
      </c>
      <c r="G222" s="147" t="s">
        <v>55</v>
      </c>
      <c r="H222" s="193"/>
      <c r="I222" s="318"/>
      <c r="J222" s="420" t="s">
        <v>30</v>
      </c>
      <c r="K222" s="421"/>
      <c r="L222" s="421"/>
      <c r="M222" s="422"/>
      <c r="N222" s="106" t="s">
        <v>55</v>
      </c>
    </row>
    <row r="223" spans="1:14" ht="13.5" thickBot="1">
      <c r="A223" s="117"/>
      <c r="B223" s="105" t="s">
        <v>68</v>
      </c>
      <c r="C223" s="319"/>
      <c r="D223" s="148" t="s">
        <v>51</v>
      </c>
      <c r="E223" s="150"/>
      <c r="F223" s="149"/>
      <c r="G223" s="150"/>
      <c r="H223" s="193"/>
      <c r="I223" s="318"/>
      <c r="J223" s="436" t="s">
        <v>26</v>
      </c>
      <c r="K223" s="437"/>
      <c r="L223" s="437"/>
      <c r="M223" s="438"/>
      <c r="N223" s="320"/>
    </row>
    <row r="224" spans="1:14" ht="13.5" thickBot="1">
      <c r="A224" s="116"/>
      <c r="B224" s="30" t="s">
        <v>69</v>
      </c>
      <c r="C224" s="218"/>
      <c r="D224" s="142">
        <f>SUM(D189)</f>
        <v>180</v>
      </c>
      <c r="E224" s="284">
        <v>100</v>
      </c>
      <c r="F224" s="142">
        <f>SUM(J189,N189)</f>
        <v>4757</v>
      </c>
      <c r="G224" s="292">
        <v>100</v>
      </c>
      <c r="H224" s="193"/>
      <c r="I224" s="439" t="s">
        <v>57</v>
      </c>
      <c r="J224" s="440"/>
      <c r="K224" s="440"/>
      <c r="L224" s="440"/>
      <c r="M224" s="440"/>
      <c r="N224" s="441"/>
    </row>
    <row r="225" spans="1:14" ht="14.25">
      <c r="A225" s="112" t="s">
        <v>7</v>
      </c>
      <c r="B225" s="108" t="s">
        <v>22</v>
      </c>
      <c r="C225" s="214"/>
      <c r="D225" s="149"/>
      <c r="E225" s="150"/>
      <c r="F225" s="149"/>
      <c r="G225" s="150"/>
      <c r="H225" s="193"/>
      <c r="I225" s="321">
        <v>1</v>
      </c>
      <c r="J225" s="133" t="s">
        <v>143</v>
      </c>
      <c r="K225" s="133"/>
      <c r="L225" s="133"/>
      <c r="M225" s="322"/>
      <c r="N225" s="150">
        <v>37</v>
      </c>
    </row>
    <row r="226" spans="1:14" ht="14.25">
      <c r="A226" s="54"/>
      <c r="B226" s="109" t="s">
        <v>83</v>
      </c>
      <c r="C226" s="222"/>
      <c r="D226" s="151">
        <f>SUM(E189)</f>
        <v>107.25</v>
      </c>
      <c r="E226" s="177">
        <f>D226*100/D224</f>
        <v>59.583333333333336</v>
      </c>
      <c r="F226" s="151">
        <f>SUM(J189)</f>
        <v>2713</v>
      </c>
      <c r="G226" s="177">
        <f>F226*100/F224</f>
        <v>57.031742694975826</v>
      </c>
      <c r="H226" s="193"/>
      <c r="I226" s="323">
        <v>2</v>
      </c>
      <c r="J226" s="133" t="s">
        <v>144</v>
      </c>
      <c r="K226" s="133"/>
      <c r="L226" s="133"/>
      <c r="M226" s="322"/>
      <c r="N226" s="150">
        <v>63</v>
      </c>
    </row>
    <row r="227" spans="1:14" ht="14.25">
      <c r="A227" s="45" t="s">
        <v>87</v>
      </c>
      <c r="B227" s="110" t="s">
        <v>23</v>
      </c>
      <c r="C227" s="190"/>
      <c r="D227" s="152">
        <f>SUM(G193,G197,G201,G205,G213,G214)</f>
        <v>55</v>
      </c>
      <c r="E227" s="178">
        <f>D227*100/D224</f>
        <v>30.555555555555557</v>
      </c>
      <c r="F227" s="152">
        <f>SUM(J205,N205,N201,J201)</f>
        <v>1070</v>
      </c>
      <c r="G227" s="178">
        <f>F227*100/F224</f>
        <v>22.49316796300189</v>
      </c>
      <c r="H227" s="193"/>
      <c r="I227" s="324"/>
      <c r="J227" s="415"/>
      <c r="K227" s="416"/>
      <c r="L227" s="416"/>
      <c r="M227" s="193"/>
      <c r="N227" s="262"/>
    </row>
    <row r="228" spans="1:14" ht="14.25">
      <c r="A228" s="54"/>
      <c r="B228" s="109" t="s">
        <v>24</v>
      </c>
      <c r="C228" s="222"/>
      <c r="D228" s="151"/>
      <c r="E228" s="177"/>
      <c r="F228" s="151"/>
      <c r="G228" s="177"/>
      <c r="H228" s="193"/>
      <c r="I228" s="324"/>
      <c r="J228" s="415"/>
      <c r="K228" s="416"/>
      <c r="L228" s="416"/>
      <c r="M228" s="193"/>
      <c r="N228" s="262"/>
    </row>
    <row r="229" spans="1:14" ht="14.25">
      <c r="A229" s="45" t="s">
        <v>89</v>
      </c>
      <c r="B229" s="110" t="s">
        <v>25</v>
      </c>
      <c r="C229" s="190"/>
      <c r="D229" s="152">
        <f>SUM(D192,D208,D209,D210,D211)</f>
        <v>13.5</v>
      </c>
      <c r="E229" s="178">
        <f>D229*100/D224</f>
        <v>7.5</v>
      </c>
      <c r="F229" s="152">
        <f>SUM(J208:J211,J192,N192)</f>
        <v>332</v>
      </c>
      <c r="G229" s="178">
        <f>F229*100/F224</f>
        <v>6.979188564221148</v>
      </c>
      <c r="H229" s="193"/>
      <c r="I229" s="324"/>
      <c r="J229" s="415"/>
      <c r="K229" s="416"/>
      <c r="L229" s="416"/>
      <c r="M229" s="193"/>
      <c r="N229" s="262"/>
    </row>
    <row r="230" spans="1:14" ht="14.25">
      <c r="A230" s="54"/>
      <c r="B230" s="109" t="s">
        <v>21</v>
      </c>
      <c r="C230" s="222"/>
      <c r="D230" s="151"/>
      <c r="E230" s="177"/>
      <c r="F230" s="151"/>
      <c r="G230" s="177"/>
      <c r="H230" s="193"/>
      <c r="I230" s="324"/>
      <c r="J230" s="415"/>
      <c r="K230" s="416"/>
      <c r="L230" s="416"/>
      <c r="M230" s="193"/>
      <c r="N230" s="262"/>
    </row>
    <row r="231" spans="1:14" ht="14.25">
      <c r="A231" s="39" t="s">
        <v>90</v>
      </c>
      <c r="B231" s="111" t="s">
        <v>82</v>
      </c>
      <c r="C231" s="210"/>
      <c r="D231" s="153">
        <f>SUM(D202,D194,D206,D198)</f>
        <v>55</v>
      </c>
      <c r="E231" s="179">
        <f>D231*100/D224</f>
        <v>30.555555555555557</v>
      </c>
      <c r="F231" s="153">
        <f>SUM(J206,N206,N202,J202,J194,N194)</f>
        <v>1430</v>
      </c>
      <c r="G231" s="179">
        <f>F231*100/F224</f>
        <v>30.060962791675426</v>
      </c>
      <c r="H231" s="193"/>
      <c r="I231" s="324"/>
      <c r="J231" s="415"/>
      <c r="K231" s="416"/>
      <c r="L231" s="416"/>
      <c r="M231" s="193"/>
      <c r="N231" s="262"/>
    </row>
    <row r="232" spans="1:14" ht="14.25">
      <c r="A232" s="113" t="s">
        <v>91</v>
      </c>
      <c r="B232" s="111" t="s">
        <v>59</v>
      </c>
      <c r="C232" s="210"/>
      <c r="D232" s="153">
        <f>SUM(D213:D214)</f>
        <v>12</v>
      </c>
      <c r="E232" s="179">
        <f>D232*100/D224</f>
        <v>6.666666666666667</v>
      </c>
      <c r="F232" s="153">
        <v>160</v>
      </c>
      <c r="G232" s="179">
        <f>F232*100/F224</f>
        <v>3.3634643682993484</v>
      </c>
      <c r="I232" s="324"/>
      <c r="J232" s="415"/>
      <c r="K232" s="416"/>
      <c r="L232" s="416"/>
      <c r="M232" s="193"/>
      <c r="N232" s="262"/>
    </row>
    <row r="233" spans="1:14" ht="15" thickBot="1">
      <c r="A233" s="114" t="s">
        <v>100</v>
      </c>
      <c r="B233" s="325" t="s">
        <v>58</v>
      </c>
      <c r="C233" s="227"/>
      <c r="D233" s="154">
        <v>2</v>
      </c>
      <c r="E233" s="180">
        <f>D233*100/D224</f>
        <v>1.1111111111111112</v>
      </c>
      <c r="F233" s="154">
        <v>60</v>
      </c>
      <c r="G233" s="180">
        <f>F233*100/F224</f>
        <v>1.2612991381122556</v>
      </c>
      <c r="I233" s="423" t="s">
        <v>67</v>
      </c>
      <c r="J233" s="424"/>
      <c r="K233" s="424"/>
      <c r="L233" s="424"/>
      <c r="M233" s="425"/>
      <c r="N233" s="171">
        <v>100</v>
      </c>
    </row>
    <row r="234" spans="1:7" ht="12.75">
      <c r="A234" s="133"/>
      <c r="D234" s="322"/>
      <c r="E234" s="322"/>
      <c r="F234" s="322"/>
      <c r="G234" s="322"/>
    </row>
    <row r="235" spans="2:7" ht="12.75">
      <c r="B235" s="414" t="s">
        <v>84</v>
      </c>
      <c r="C235" s="414"/>
      <c r="D235" s="414"/>
      <c r="E235" s="414"/>
      <c r="F235" s="414"/>
      <c r="G235" s="414"/>
    </row>
    <row r="236" spans="2:7" ht="12.75">
      <c r="B236" s="414"/>
      <c r="C236" s="414"/>
      <c r="D236" s="414"/>
      <c r="E236" s="414"/>
      <c r="F236" s="414"/>
      <c r="G236" s="414"/>
    </row>
    <row r="237" spans="2:7" ht="12.75">
      <c r="B237" s="414"/>
      <c r="C237" s="414"/>
      <c r="D237" s="414"/>
      <c r="E237" s="414"/>
      <c r="F237" s="414"/>
      <c r="G237" s="414"/>
    </row>
  </sheetData>
  <sheetProtection/>
  <mergeCells count="41">
    <mergeCell ref="J228:L228"/>
    <mergeCell ref="J230:L230"/>
    <mergeCell ref="J229:L229"/>
    <mergeCell ref="J223:M223"/>
    <mergeCell ref="I224:N224"/>
    <mergeCell ref="J232:L232"/>
    <mergeCell ref="A124:B124"/>
    <mergeCell ref="A123:B123"/>
    <mergeCell ref="A119:B119"/>
    <mergeCell ref="J15:M15"/>
    <mergeCell ref="A65:B65"/>
    <mergeCell ref="A64:B64"/>
    <mergeCell ref="B235:G237"/>
    <mergeCell ref="K183:L183"/>
    <mergeCell ref="A189:B189"/>
    <mergeCell ref="J182:M182"/>
    <mergeCell ref="J227:L227"/>
    <mergeCell ref="J221:M221"/>
    <mergeCell ref="J222:M222"/>
    <mergeCell ref="I233:M233"/>
    <mergeCell ref="D221:E221"/>
    <mergeCell ref="J231:L231"/>
    <mergeCell ref="M1:N1"/>
    <mergeCell ref="D74:F74"/>
    <mergeCell ref="J74:M74"/>
    <mergeCell ref="K75:L75"/>
    <mergeCell ref="A2:M2"/>
    <mergeCell ref="D15:F15"/>
    <mergeCell ref="A60:B60"/>
    <mergeCell ref="K16:L16"/>
    <mergeCell ref="A3:M3"/>
    <mergeCell ref="A67:B67"/>
    <mergeCell ref="A126:B126"/>
    <mergeCell ref="D129:F129"/>
    <mergeCell ref="J129:M129"/>
    <mergeCell ref="K130:L130"/>
    <mergeCell ref="B181:E181"/>
    <mergeCell ref="F221:G221"/>
    <mergeCell ref="A190:B190"/>
    <mergeCell ref="A174:B174"/>
    <mergeCell ref="D182:F182"/>
  </mergeCells>
  <printOptions/>
  <pageMargins left="0.5905511811023623" right="0.1968503937007874" top="0.1968503937007874" bottom="0.1968503937007874" header="0.31496062992125984" footer="0.11811023622047245"/>
  <pageSetup horizontalDpi="300" verticalDpi="300" orientation="landscape" paperSize="9" scale="80" r:id="rId1"/>
  <rowBreaks count="4" manualBreakCount="4">
    <brk id="39" max="255" man="1"/>
    <brk id="127" max="255" man="1"/>
    <brk id="179" max="255" man="1"/>
    <brk id="218" max="255" man="1"/>
  </rowBreaks>
  <ignoredErrors>
    <ignoredError sqref="J44 J48:J54 J125:J126 J115:J118 J122 K86:M88 N112 J55 K100:N100 K89:L89 K112:M112 L111 K82:L82 K84 K115:M118 K104:L105 L109 J28 N125:N126 K125:M126 N86:N88 J86:J88 K81:L81 J100 J143:J149 J151:J152 N115:N118 K122:M122 K121:L121 K103:N103 J103 J120 K120:M120 N120 D155:E155 G155 K155:L155 J46 N122 K91:L99 K90" formulaRange="1"/>
    <ignoredError sqref="J1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Sekretariat_1</cp:lastModifiedBy>
  <cp:lastPrinted>2012-10-28T19:28:42Z</cp:lastPrinted>
  <dcterms:created xsi:type="dcterms:W3CDTF">2011-12-11T10:20:19Z</dcterms:created>
  <dcterms:modified xsi:type="dcterms:W3CDTF">2015-05-29T09:02:27Z</dcterms:modified>
  <cp:category/>
  <cp:version/>
  <cp:contentType/>
  <cp:contentStatus/>
</cp:coreProperties>
</file>