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5480" windowHeight="90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'Arkusz1'!$A$1:$N$157</definedName>
  </definedNames>
  <calcPr fullCalcOnLoad="1"/>
</workbook>
</file>

<file path=xl/sharedStrings.xml><?xml version="1.0" encoding="utf-8"?>
<sst xmlns="http://schemas.openxmlformats.org/spreadsheetml/2006/main" count="427" uniqueCount="149">
  <si>
    <t>Lp.</t>
  </si>
  <si>
    <t xml:space="preserve">Forma </t>
  </si>
  <si>
    <t>ogółem</t>
  </si>
  <si>
    <t>przedmiotu</t>
  </si>
  <si>
    <t>1.</t>
  </si>
  <si>
    <t>Podstawowych</t>
  </si>
  <si>
    <t>I</t>
  </si>
  <si>
    <t>II</t>
  </si>
  <si>
    <t>Kierunkowych</t>
  </si>
  <si>
    <t>III</t>
  </si>
  <si>
    <t>IV</t>
  </si>
  <si>
    <t>Specjalnościowych</t>
  </si>
  <si>
    <t xml:space="preserve">Inne wymagania </t>
  </si>
  <si>
    <t>Nazwa modułu/</t>
  </si>
  <si>
    <t>udziałem</t>
  </si>
  <si>
    <t>wykłady</t>
  </si>
  <si>
    <t>samodzielna</t>
  </si>
  <si>
    <t>studenta</t>
  </si>
  <si>
    <t>praktyczne</t>
  </si>
  <si>
    <t>o</t>
  </si>
  <si>
    <t>praca</t>
  </si>
  <si>
    <t>Etykieta</t>
  </si>
  <si>
    <t>Liczba</t>
  </si>
  <si>
    <t>Grupa treści</t>
  </si>
  <si>
    <t>Semestr</t>
  </si>
  <si>
    <t>nauczyciela</t>
  </si>
  <si>
    <t xml:space="preserve">Status </t>
  </si>
  <si>
    <t>przedmiotu:</t>
  </si>
  <si>
    <t>obligatoryjny</t>
  </si>
  <si>
    <t>lub</t>
  </si>
  <si>
    <t>z bezpośrednim</t>
  </si>
  <si>
    <t>akademckiego</t>
  </si>
  <si>
    <t>zaliczenia</t>
  </si>
  <si>
    <t>Liczba punktów ECTS</t>
  </si>
  <si>
    <t>punktów</t>
  </si>
  <si>
    <t>inne*</t>
  </si>
  <si>
    <t>Liczba godzin dydaktycznych</t>
  </si>
  <si>
    <t>w tym:  zajęcia zorganizowane</t>
  </si>
  <si>
    <t>x</t>
  </si>
  <si>
    <t>ćwiczenia**</t>
  </si>
  <si>
    <t xml:space="preserve">ECTS </t>
  </si>
  <si>
    <t>za zajęcia</t>
  </si>
  <si>
    <t>* inne np. godziny konsultacji (bezpośrednie, e-mailowe, etc.)  - godziny nie są wliczone do pensum</t>
  </si>
  <si>
    <t>** ćwiczenia ……………………..</t>
  </si>
  <si>
    <r>
      <t>f</t>
    </r>
    <r>
      <rPr>
        <sz val="8"/>
        <rFont val="Arial"/>
        <family val="2"/>
      </rPr>
      <t>akultatywny</t>
    </r>
  </si>
  <si>
    <t>Ochrona  własności intelektualnej</t>
  </si>
  <si>
    <t>Liczba pkt ECTS/ godz.dyd.   (ogółem)</t>
  </si>
  <si>
    <r>
      <t>Liczba pkt ECTS/ godz.dyd. (</t>
    </r>
    <r>
      <rPr>
        <sz val="8"/>
        <rFont val="Arial"/>
        <family val="2"/>
      </rPr>
      <t>zajęcia praktyczne)</t>
    </r>
  </si>
  <si>
    <r>
      <t xml:space="preserve">Liczba pkt ECTS/ godz.dyd.  </t>
    </r>
    <r>
      <rPr>
        <sz val="8"/>
        <rFont val="Arial"/>
        <family val="2"/>
      </rPr>
      <t>(przedmy fakultatywne)</t>
    </r>
  </si>
  <si>
    <t>Logika</t>
  </si>
  <si>
    <t>2.</t>
  </si>
  <si>
    <t>3.</t>
  </si>
  <si>
    <t>Antropologia</t>
  </si>
  <si>
    <t>4.</t>
  </si>
  <si>
    <t>Podstawy demografii</t>
  </si>
  <si>
    <t>5.</t>
  </si>
  <si>
    <t>6.</t>
  </si>
  <si>
    <t>7.</t>
  </si>
  <si>
    <t>Nauka tańca towarzyskiego i współczesnego</t>
  </si>
  <si>
    <t>Z</t>
  </si>
  <si>
    <t>E</t>
  </si>
  <si>
    <t>Rok studiów I</t>
  </si>
  <si>
    <t>Rok studiów II</t>
  </si>
  <si>
    <t>Ogółem plan studiów - suma godzin i punktów ECTS</t>
  </si>
  <si>
    <t>X</t>
  </si>
  <si>
    <t xml:space="preserve">      X</t>
  </si>
  <si>
    <t>ECTS  za</t>
  </si>
  <si>
    <t>ćwiczenia</t>
  </si>
  <si>
    <t>zajęcia</t>
  </si>
  <si>
    <t>Liczba pkt ECTS/ godz.dyd.  w planie studiów</t>
  </si>
  <si>
    <t>w tym ogółem  - grupa treści:</t>
  </si>
  <si>
    <t>Inne wymagania</t>
  </si>
  <si>
    <t>Punkty ECTS:</t>
  </si>
  <si>
    <t>Punkty ECTS</t>
  </si>
  <si>
    <t>Godziny</t>
  </si>
  <si>
    <t>Procentowy udział pkt ECTS</t>
  </si>
  <si>
    <t>Sumaryczne wskaźniki ilościowe</t>
  </si>
  <si>
    <t>%</t>
  </si>
  <si>
    <t xml:space="preserve">dla każdego z obszarów kształcenia </t>
  </si>
  <si>
    <t>w tym,  zajęcia:</t>
  </si>
  <si>
    <t>w łącznej liczbie pkt ECTS</t>
  </si>
  <si>
    <t>Ogółem - plan studiów</t>
  </si>
  <si>
    <t>obszar kształcenia</t>
  </si>
  <si>
    <t>wymagające bezpośredniego</t>
  </si>
  <si>
    <t>udziału nauczyciela akademickiego*</t>
  </si>
  <si>
    <t>z zakresu nauk podstawowych</t>
  </si>
  <si>
    <t>o charakterze praktycznym</t>
  </si>
  <si>
    <t>(laboratoryjne, projektowe, warsztatowe)</t>
  </si>
  <si>
    <t>ogólnouczelniane lub realizowane</t>
  </si>
  <si>
    <t>na innym kierunku</t>
  </si>
  <si>
    <t>zajęcia do wyboru - co najmniej 30 % pkt ECTS</t>
  </si>
  <si>
    <t>wymiar praktyk</t>
  </si>
  <si>
    <t xml:space="preserve"> zajęcia z wychowania fizycznego</t>
  </si>
  <si>
    <t>Ogółem % punktów ECTS</t>
  </si>
  <si>
    <t>* dotyczy studiów stacjonarnych wszystkich kierunków, poziomów i profili kształcenia - udział punktów ECTS w programie kształcenia co najmniej 50%, chyba że standard kształcenia stanowi inaczej</t>
  </si>
  <si>
    <t>Liczba pkt ECTS/ godz.dyd.  na I roku studiów</t>
  </si>
  <si>
    <t>Liczba pkt ECTS/ godz.dyd.  na II roku studiów</t>
  </si>
  <si>
    <t>Obszar nauk społecznych</t>
  </si>
  <si>
    <t xml:space="preserve">samodzielna </t>
  </si>
  <si>
    <t>Środki komunikacji społecznej</t>
  </si>
  <si>
    <t>Psychologia społeczna</t>
  </si>
  <si>
    <t>Metody pracy z grupą</t>
  </si>
  <si>
    <t>f</t>
  </si>
  <si>
    <t xml:space="preserve"> </t>
  </si>
  <si>
    <t>8.</t>
  </si>
  <si>
    <t>Wiedza o muzyce</t>
  </si>
  <si>
    <t>9.</t>
  </si>
  <si>
    <t>Organizacja czasu wolnego</t>
  </si>
  <si>
    <t>Elementy turystyki i rekreacji</t>
  </si>
  <si>
    <t>10.</t>
  </si>
  <si>
    <t>11.</t>
  </si>
  <si>
    <t>Dziedzictwo kulturowe Europy</t>
  </si>
  <si>
    <t>Podstawy teorii kultury</t>
  </si>
  <si>
    <t>Historia sztuki</t>
  </si>
  <si>
    <t>Komunikacja społeczna i kulturowa</t>
  </si>
  <si>
    <t>Estetyka, percepcja i kultura języka</t>
  </si>
  <si>
    <t>Krytyka i promocja sztuki współczesnej</t>
  </si>
  <si>
    <t>Wielokulturowość i regionalizm</t>
  </si>
  <si>
    <t>Muzealnictwo i wystawiennictwo</t>
  </si>
  <si>
    <t>Organizacja imprez masowych</t>
  </si>
  <si>
    <t>Reklama i marketing medialny w kulturze</t>
  </si>
  <si>
    <t>Ikonografia</t>
  </si>
  <si>
    <t>Finansowanie w sektorze kultury</t>
  </si>
  <si>
    <t>Obszar nauk humanistycznych</t>
  </si>
  <si>
    <t>Plan studiów na kierunku: Nauki o rodzinie</t>
  </si>
  <si>
    <t>Specjalność: organizacja sfery kultury</t>
  </si>
  <si>
    <r>
      <rPr>
        <b/>
        <sz val="10"/>
        <rFont val="Arial"/>
        <family val="2"/>
      </rPr>
      <t>Profil kształcenia:</t>
    </r>
    <r>
      <rPr>
        <sz val="10"/>
        <rFont val="Arial"/>
        <family val="2"/>
      </rPr>
      <t xml:space="preserve"> ogólnoakademicki</t>
    </r>
  </si>
  <si>
    <r>
      <rPr>
        <b/>
        <sz val="10"/>
        <rFont val="Arial"/>
        <family val="2"/>
      </rPr>
      <t>Forma studiów:</t>
    </r>
    <r>
      <rPr>
        <sz val="10"/>
        <rFont val="Arial"/>
        <family val="2"/>
      </rPr>
      <t xml:space="preserve"> stacjonarne</t>
    </r>
  </si>
  <si>
    <r>
      <rPr>
        <b/>
        <sz val="10"/>
        <rFont val="Arial"/>
        <family val="2"/>
      </rPr>
      <t>Forma kształcenia/poziom studiów:</t>
    </r>
    <r>
      <rPr>
        <sz val="10"/>
        <rFont val="Arial"/>
        <family val="2"/>
      </rPr>
      <t xml:space="preserve"> studia drugiego stopnia</t>
    </r>
  </si>
  <si>
    <r>
      <rPr>
        <b/>
        <sz val="10"/>
        <rFont val="Arial"/>
        <family val="2"/>
      </rPr>
      <t>Uzyskane kwalifikacje:</t>
    </r>
    <r>
      <rPr>
        <sz val="10"/>
        <rFont val="Arial"/>
        <family val="2"/>
      </rPr>
      <t xml:space="preserve"> tytuł zawodowy magistra</t>
    </r>
  </si>
  <si>
    <r>
      <rPr>
        <b/>
        <sz val="10"/>
        <rFont val="Arial"/>
        <family val="2"/>
      </rPr>
      <t>Obszar kształcenia:</t>
    </r>
    <r>
      <rPr>
        <sz val="10"/>
        <rFont val="Arial"/>
        <family val="2"/>
      </rPr>
      <t xml:space="preserve"> w zakresie nauk humanistycznych i nauk społecznych</t>
    </r>
  </si>
  <si>
    <t>Twórcze gry i zabawy edukacyjne</t>
  </si>
  <si>
    <t>Wiedza o filmie lub Fotografia w przestrz. transmedialnej</t>
  </si>
  <si>
    <t>Moda, stylizacja, trendy lub Teatr i widowiska kulturowe</t>
  </si>
  <si>
    <t>Liczba pkt ECTS/ godz.dyd.  w semestrze</t>
  </si>
  <si>
    <t>Załącznik NR2/6</t>
  </si>
  <si>
    <t>Obrzędowość w rodzinie</t>
  </si>
  <si>
    <t>Warsztaty animacji kulturalnej I</t>
  </si>
  <si>
    <t>Warsztaty animacji kulturalnej II</t>
  </si>
  <si>
    <t>Warsztaty animacji kulturalnej III</t>
  </si>
  <si>
    <t>Warsztaty animacji kulturalnej IV</t>
  </si>
  <si>
    <t>praca studenta</t>
  </si>
  <si>
    <t>Ergonomia</t>
  </si>
  <si>
    <t>Liczba pkt ECTS/ godz.dyd. w semestrze</t>
  </si>
  <si>
    <t>Seminarium naukowe 1</t>
  </si>
  <si>
    <t>Seminarium naukowe 2</t>
  </si>
  <si>
    <t>Seminarium naukowe 3</t>
  </si>
  <si>
    <t>Seminarium naukowe 4</t>
  </si>
  <si>
    <t>Szkolenie w zakresie bezpieczeństwa i higieny pracy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</si>
</sst>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0"/>
    <numFmt numFmtId="167" formatCode="0.0000"/>
    <numFmt numFmtId="168" formatCode="0.0000000"/>
    <numFmt numFmtId="169" formatCode="0.000000"/>
    <numFmt numFmtId="170" formatCode="0.00000000"/>
    <numFmt numFmtId="171" formatCode="[$-415]d\ mmmm\ yyyy"/>
  </numFmts>
  <fonts count="44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medium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9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17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3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6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/>
    </xf>
    <xf numFmtId="0" fontId="0" fillId="0" borderId="35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/>
    </xf>
    <xf numFmtId="0" fontId="2" fillId="0" borderId="20" xfId="0" applyFont="1" applyFill="1" applyBorder="1" applyAlignment="1">
      <alignment/>
    </xf>
    <xf numFmtId="0" fontId="2" fillId="0" borderId="39" xfId="0" applyFont="1" applyFill="1" applyBorder="1" applyAlignment="1">
      <alignment horizontal="left"/>
    </xf>
    <xf numFmtId="0" fontId="2" fillId="0" borderId="27" xfId="0" applyFont="1" applyFill="1" applyBorder="1" applyAlignment="1">
      <alignment/>
    </xf>
    <xf numFmtId="0" fontId="2" fillId="0" borderId="40" xfId="0" applyFont="1" applyFill="1" applyBorder="1" applyAlignment="1">
      <alignment horizontal="left"/>
    </xf>
    <xf numFmtId="0" fontId="0" fillId="0" borderId="39" xfId="0" applyNumberFormat="1" applyFont="1" applyBorder="1" applyAlignment="1">
      <alignment horizontal="center"/>
    </xf>
    <xf numFmtId="0" fontId="0" fillId="0" borderId="41" xfId="0" applyNumberFormat="1" applyFont="1" applyFill="1" applyBorder="1" applyAlignment="1">
      <alignment horizontal="center"/>
    </xf>
    <xf numFmtId="0" fontId="0" fillId="0" borderId="39" xfId="0" applyNumberFormat="1" applyFont="1" applyFill="1" applyBorder="1" applyAlignment="1">
      <alignment horizontal="center"/>
    </xf>
    <xf numFmtId="0" fontId="0" fillId="0" borderId="42" xfId="0" applyNumberFormat="1" applyFont="1" applyFill="1" applyBorder="1" applyAlignment="1">
      <alignment horizontal="center"/>
    </xf>
    <xf numFmtId="0" fontId="0" fillId="0" borderId="40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6" fillId="0" borderId="28" xfId="0" applyFont="1" applyFill="1" applyBorder="1" applyAlignment="1">
      <alignment horizontal="center"/>
    </xf>
    <xf numFmtId="0" fontId="8" fillId="0" borderId="38" xfId="0" applyFont="1" applyFill="1" applyBorder="1" applyAlignment="1">
      <alignment/>
    </xf>
    <xf numFmtId="0" fontId="8" fillId="0" borderId="44" xfId="0" applyFont="1" applyFill="1" applyBorder="1" applyAlignment="1">
      <alignment/>
    </xf>
    <xf numFmtId="0" fontId="8" fillId="0" borderId="45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0" fontId="4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/>
    </xf>
    <xf numFmtId="0" fontId="2" fillId="0" borderId="29" xfId="0" applyFont="1" applyFill="1" applyBorder="1" applyAlignment="1">
      <alignment horizontal="left"/>
    </xf>
    <xf numFmtId="0" fontId="0" fillId="0" borderId="49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2" fillId="0" borderId="50" xfId="0" applyFont="1" applyFill="1" applyBorder="1" applyAlignment="1">
      <alignment/>
    </xf>
    <xf numFmtId="0" fontId="2" fillId="0" borderId="51" xfId="0" applyFont="1" applyFill="1" applyBorder="1" applyAlignment="1">
      <alignment horizontal="left"/>
    </xf>
    <xf numFmtId="0" fontId="0" fillId="0" borderId="5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35" xfId="0" applyNumberFormat="1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left" vertical="center"/>
    </xf>
    <xf numFmtId="0" fontId="3" fillId="0" borderId="12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0" fillId="0" borderId="54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wrapText="1"/>
    </xf>
    <xf numFmtId="0" fontId="0" fillId="0" borderId="36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30" xfId="0" applyFont="1" applyBorder="1" applyAlignment="1">
      <alignment horizontal="center"/>
    </xf>
    <xf numFmtId="0" fontId="0" fillId="0" borderId="55" xfId="0" applyNumberFormat="1" applyFont="1" applyBorder="1" applyAlignment="1">
      <alignment horizontal="center"/>
    </xf>
    <xf numFmtId="0" fontId="0" fillId="0" borderId="56" xfId="0" applyNumberFormat="1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62" xfId="0" applyNumberFormat="1" applyFont="1" applyFill="1" applyBorder="1" applyAlignment="1">
      <alignment horizontal="center"/>
    </xf>
    <xf numFmtId="0" fontId="0" fillId="0" borderId="63" xfId="0" applyNumberFormat="1" applyFont="1" applyFill="1" applyBorder="1" applyAlignment="1">
      <alignment horizontal="center"/>
    </xf>
    <xf numFmtId="0" fontId="0" fillId="0" borderId="6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2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59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68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14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5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47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59" xfId="0" applyFont="1" applyBorder="1" applyAlignment="1">
      <alignment horizontal="center" vertical="center"/>
    </xf>
    <xf numFmtId="0" fontId="0" fillId="0" borderId="52" xfId="0" applyFont="1" applyBorder="1" applyAlignment="1">
      <alignment horizontal="left" vertical="center"/>
    </xf>
    <xf numFmtId="0" fontId="0" fillId="0" borderId="16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76" xfId="0" applyFont="1" applyBorder="1" applyAlignment="1">
      <alignment horizontal="left" vertical="center"/>
    </xf>
    <xf numFmtId="0" fontId="0" fillId="0" borderId="77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34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0" fontId="0" fillId="0" borderId="34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39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2" fontId="0" fillId="0" borderId="73" xfId="0" applyNumberFormat="1" applyFont="1" applyBorder="1" applyAlignment="1">
      <alignment horizontal="center" vertical="center"/>
    </xf>
    <xf numFmtId="2" fontId="0" fillId="0" borderId="72" xfId="0" applyNumberFormat="1" applyFont="1" applyBorder="1" applyAlignment="1">
      <alignment horizontal="center"/>
    </xf>
    <xf numFmtId="0" fontId="0" fillId="0" borderId="29" xfId="0" applyFont="1" applyBorder="1" applyAlignment="1">
      <alignment horizontal="left" vertical="center"/>
    </xf>
    <xf numFmtId="0" fontId="0" fillId="0" borderId="32" xfId="0" applyFont="1" applyBorder="1" applyAlignment="1">
      <alignment horizontal="center"/>
    </xf>
    <xf numFmtId="0" fontId="0" fillId="0" borderId="36" xfId="0" applyFont="1" applyFill="1" applyBorder="1" applyAlignment="1">
      <alignment/>
    </xf>
    <xf numFmtId="0" fontId="0" fillId="0" borderId="57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51" xfId="0" applyFont="1" applyBorder="1" applyAlignment="1">
      <alignment horizontal="left" vertical="center"/>
    </xf>
    <xf numFmtId="0" fontId="0" fillId="0" borderId="51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47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7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77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72" xfId="0" applyNumberFormat="1" applyFont="1" applyBorder="1" applyAlignment="1">
      <alignment horizontal="center"/>
    </xf>
    <xf numFmtId="49" fontId="0" fillId="0" borderId="43" xfId="0" applyNumberFormat="1" applyFont="1" applyBorder="1" applyAlignment="1">
      <alignment horizontal="center"/>
    </xf>
    <xf numFmtId="0" fontId="0" fillId="0" borderId="62" xfId="0" applyNumberFormat="1" applyFont="1" applyBorder="1" applyAlignment="1">
      <alignment horizontal="center"/>
    </xf>
    <xf numFmtId="0" fontId="0" fillId="0" borderId="47" xfId="0" applyNumberFormat="1" applyFont="1" applyBorder="1" applyAlignment="1">
      <alignment horizontal="center"/>
    </xf>
    <xf numFmtId="0" fontId="0" fillId="0" borderId="77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49" fontId="0" fillId="0" borderId="36" xfId="0" applyNumberFormat="1" applyFont="1" applyBorder="1" applyAlignment="1">
      <alignment horizontal="center" vertical="center"/>
    </xf>
    <xf numFmtId="0" fontId="0" fillId="0" borderId="59" xfId="0" applyNumberFormat="1" applyFont="1" applyBorder="1" applyAlignment="1">
      <alignment horizontal="center"/>
    </xf>
    <xf numFmtId="49" fontId="0" fillId="0" borderId="52" xfId="0" applyNumberFormat="1" applyFont="1" applyBorder="1" applyAlignment="1">
      <alignment horizontal="center" vertical="center"/>
    </xf>
    <xf numFmtId="0" fontId="0" fillId="0" borderId="74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/>
    </xf>
    <xf numFmtId="0" fontId="0" fillId="0" borderId="39" xfId="0" applyNumberFormat="1" applyFont="1" applyBorder="1" applyAlignment="1">
      <alignment/>
    </xf>
    <xf numFmtId="0" fontId="0" fillId="0" borderId="36" xfId="0" applyNumberFormat="1" applyFont="1" applyFill="1" applyBorder="1" applyAlignment="1">
      <alignment horizontal="center"/>
    </xf>
    <xf numFmtId="0" fontId="0" fillId="0" borderId="69" xfId="0" applyNumberFormat="1" applyFont="1" applyFill="1" applyBorder="1" applyAlignment="1">
      <alignment horizontal="center"/>
    </xf>
    <xf numFmtId="0" fontId="0" fillId="0" borderId="70" xfId="0" applyNumberFormat="1" applyFont="1" applyFill="1" applyBorder="1" applyAlignment="1">
      <alignment horizontal="center"/>
    </xf>
    <xf numFmtId="0" fontId="0" fillId="0" borderId="44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73" xfId="0" applyNumberFormat="1" applyFont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/>
    </xf>
    <xf numFmtId="0" fontId="0" fillId="0" borderId="72" xfId="0" applyNumberFormat="1" applyFont="1" applyBorder="1" applyAlignment="1">
      <alignment horizontal="center"/>
    </xf>
    <xf numFmtId="49" fontId="0" fillId="0" borderId="62" xfId="0" applyNumberFormat="1" applyFont="1" applyBorder="1" applyAlignment="1">
      <alignment horizontal="center"/>
    </xf>
    <xf numFmtId="0" fontId="0" fillId="0" borderId="68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0" fillId="0" borderId="78" xfId="0" applyFont="1" applyBorder="1" applyAlignment="1">
      <alignment horizontal="left" vertical="center"/>
    </xf>
    <xf numFmtId="0" fontId="0" fillId="0" borderId="78" xfId="0" applyNumberFormat="1" applyFont="1" applyBorder="1" applyAlignment="1">
      <alignment horizontal="center" vertical="center"/>
    </xf>
    <xf numFmtId="0" fontId="0" fillId="0" borderId="79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/>
    </xf>
    <xf numFmtId="0" fontId="0" fillId="0" borderId="71" xfId="0" applyNumberFormat="1" applyFont="1" applyBorder="1" applyAlignment="1">
      <alignment horizontal="center"/>
    </xf>
    <xf numFmtId="0" fontId="0" fillId="0" borderId="45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49" fontId="0" fillId="0" borderId="65" xfId="0" applyNumberFormat="1" applyFont="1" applyBorder="1" applyAlignment="1">
      <alignment/>
    </xf>
    <xf numFmtId="0" fontId="0" fillId="0" borderId="47" xfId="0" applyNumberFormat="1" applyFont="1" applyFill="1" applyBorder="1" applyAlignment="1">
      <alignment horizontal="center"/>
    </xf>
    <xf numFmtId="0" fontId="0" fillId="0" borderId="66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49" fontId="0" fillId="0" borderId="40" xfId="0" applyNumberFormat="1" applyFont="1" applyBorder="1" applyAlignment="1">
      <alignment/>
    </xf>
    <xf numFmtId="49" fontId="0" fillId="0" borderId="2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79" xfId="0" applyFont="1" applyBorder="1" applyAlignment="1">
      <alignment horizontal="center"/>
    </xf>
    <xf numFmtId="1" fontId="0" fillId="0" borderId="20" xfId="0" applyNumberFormat="1" applyFont="1" applyFill="1" applyBorder="1" applyAlignment="1">
      <alignment horizontal="center" vertical="center"/>
    </xf>
    <xf numFmtId="165" fontId="0" fillId="0" borderId="43" xfId="0" applyNumberFormat="1" applyFont="1" applyFill="1" applyBorder="1" applyAlignment="1">
      <alignment horizontal="center" vertical="center"/>
    </xf>
    <xf numFmtId="1" fontId="0" fillId="0" borderId="43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0" fillId="0" borderId="50" xfId="0" applyFont="1" applyBorder="1" applyAlignment="1">
      <alignment/>
    </xf>
    <xf numFmtId="0" fontId="0" fillId="0" borderId="60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49" fontId="0" fillId="0" borderId="60" xfId="0" applyNumberFormat="1" applyFont="1" applyBorder="1" applyAlignment="1">
      <alignment horizontal="center"/>
    </xf>
    <xf numFmtId="49" fontId="0" fillId="0" borderId="61" xfId="0" applyNumberFormat="1" applyFont="1" applyBorder="1" applyAlignment="1">
      <alignment horizontal="center"/>
    </xf>
    <xf numFmtId="49" fontId="0" fillId="0" borderId="82" xfId="0" applyNumberFormat="1" applyFont="1" applyBorder="1" applyAlignment="1">
      <alignment horizontal="center"/>
    </xf>
    <xf numFmtId="1" fontId="0" fillId="0" borderId="69" xfId="0" applyNumberFormat="1" applyFont="1" applyBorder="1" applyAlignment="1">
      <alignment horizontal="center"/>
    </xf>
    <xf numFmtId="2" fontId="0" fillId="0" borderId="85" xfId="0" applyNumberFormat="1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57" xfId="0" applyFont="1" applyBorder="1" applyAlignment="1">
      <alignment/>
    </xf>
    <xf numFmtId="0" fontId="0" fillId="0" borderId="76" xfId="0" applyFont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86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0" fontId="0" fillId="0" borderId="51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8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49" fontId="0" fillId="0" borderId="43" xfId="0" applyNumberFormat="1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75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165" fontId="0" fillId="0" borderId="26" xfId="0" applyNumberFormat="1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0" fillId="0" borderId="77" xfId="0" applyFont="1" applyFill="1" applyBorder="1" applyAlignment="1">
      <alignment/>
    </xf>
    <xf numFmtId="0" fontId="0" fillId="0" borderId="5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2" fontId="0" fillId="0" borderId="75" xfId="0" applyNumberFormat="1" applyFont="1" applyFill="1" applyBorder="1" applyAlignment="1">
      <alignment horizontal="center"/>
    </xf>
    <xf numFmtId="165" fontId="0" fillId="0" borderId="75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78" xfId="0" applyFont="1" applyFill="1" applyBorder="1" applyAlignment="1">
      <alignment/>
    </xf>
    <xf numFmtId="0" fontId="0" fillId="0" borderId="45" xfId="0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5" fontId="0" fillId="0" borderId="25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/>
    </xf>
    <xf numFmtId="49" fontId="0" fillId="0" borderId="44" xfId="0" applyNumberFormat="1" applyFont="1" applyFill="1" applyBorder="1" applyAlignment="1">
      <alignment horizontal="center" vertical="center"/>
    </xf>
    <xf numFmtId="165" fontId="0" fillId="0" borderId="75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left"/>
    </xf>
    <xf numFmtId="0" fontId="0" fillId="0" borderId="8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76" xfId="0" applyNumberFormat="1" applyFont="1" applyBorder="1" applyAlignment="1">
      <alignment horizontal="center"/>
    </xf>
    <xf numFmtId="0" fontId="0" fillId="0" borderId="49" xfId="0" applyNumberFormat="1" applyFont="1" applyBorder="1" applyAlignment="1">
      <alignment horizontal="center"/>
    </xf>
    <xf numFmtId="0" fontId="0" fillId="0" borderId="69" xfId="0" applyNumberFormat="1" applyFont="1" applyBorder="1" applyAlignment="1">
      <alignment horizontal="center"/>
    </xf>
    <xf numFmtId="0" fontId="0" fillId="0" borderId="70" xfId="0" applyNumberFormat="1" applyFont="1" applyBorder="1" applyAlignment="1">
      <alignment horizontal="center"/>
    </xf>
    <xf numFmtId="0" fontId="0" fillId="0" borderId="83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 horizontal="center"/>
    </xf>
    <xf numFmtId="0" fontId="0" fillId="0" borderId="57" xfId="0" applyNumberFormat="1" applyFont="1" applyBorder="1" applyAlignment="1">
      <alignment horizontal="center"/>
    </xf>
    <xf numFmtId="0" fontId="0" fillId="0" borderId="41" xfId="0" applyNumberFormat="1" applyFont="1" applyBorder="1" applyAlignment="1">
      <alignment horizontal="center"/>
    </xf>
    <xf numFmtId="0" fontId="0" fillId="0" borderId="73" xfId="0" applyNumberFormat="1" applyFont="1" applyBorder="1" applyAlignment="1">
      <alignment horizontal="center"/>
    </xf>
    <xf numFmtId="0" fontId="0" fillId="0" borderId="68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/>
    </xf>
    <xf numFmtId="0" fontId="0" fillId="0" borderId="58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66" xfId="0" applyNumberFormat="1" applyFont="1" applyBorder="1" applyAlignment="1">
      <alignment horizontal="center"/>
    </xf>
    <xf numFmtId="0" fontId="0" fillId="0" borderId="40" xfId="0" applyNumberFormat="1" applyFont="1" applyBorder="1" applyAlignment="1">
      <alignment horizontal="center"/>
    </xf>
    <xf numFmtId="0" fontId="0" fillId="0" borderId="64" xfId="0" applyNumberFormat="1" applyFont="1" applyFill="1" applyBorder="1" applyAlignment="1">
      <alignment horizontal="center"/>
    </xf>
    <xf numFmtId="0" fontId="0" fillId="0" borderId="81" xfId="0" applyNumberFormat="1" applyFont="1" applyBorder="1" applyAlignment="1">
      <alignment horizontal="center"/>
    </xf>
    <xf numFmtId="0" fontId="0" fillId="0" borderId="34" xfId="0" applyNumberFormat="1" applyFont="1" applyBorder="1" applyAlignment="1">
      <alignment horizontal="center"/>
    </xf>
    <xf numFmtId="0" fontId="0" fillId="0" borderId="56" xfId="0" applyNumberFormat="1" applyFont="1" applyFill="1" applyBorder="1" applyAlignment="1">
      <alignment horizontal="center"/>
    </xf>
    <xf numFmtId="0" fontId="0" fillId="0" borderId="54" xfId="0" applyNumberFormat="1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87" xfId="0" applyFont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75" xfId="0" applyFont="1" applyBorder="1" applyAlignment="1">
      <alignment horizontal="left" vertical="center"/>
    </xf>
    <xf numFmtId="0" fontId="0" fillId="0" borderId="6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6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0" borderId="60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66" xfId="0" applyFont="1" applyBorder="1" applyAlignment="1">
      <alignment horizontal="left" vertical="center"/>
    </xf>
    <xf numFmtId="0" fontId="0" fillId="0" borderId="42" xfId="0" applyNumberFormat="1" applyFont="1" applyBorder="1" applyAlignment="1">
      <alignment horizontal="center"/>
    </xf>
    <xf numFmtId="0" fontId="0" fillId="0" borderId="85" xfId="0" applyNumberFormat="1" applyFont="1" applyBorder="1" applyAlignment="1">
      <alignment horizontal="center"/>
    </xf>
    <xf numFmtId="0" fontId="0" fillId="0" borderId="67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0" fontId="0" fillId="0" borderId="74" xfId="0" applyNumberFormat="1" applyFont="1" applyFill="1" applyBorder="1" applyAlignment="1">
      <alignment horizontal="center"/>
    </xf>
    <xf numFmtId="0" fontId="0" fillId="0" borderId="25" xfId="0" applyNumberFormat="1" applyFont="1" applyFill="1" applyBorder="1" applyAlignment="1">
      <alignment horizontal="center"/>
    </xf>
    <xf numFmtId="0" fontId="0" fillId="0" borderId="52" xfId="0" applyNumberFormat="1" applyFont="1" applyBorder="1" applyAlignment="1">
      <alignment horizontal="center"/>
    </xf>
    <xf numFmtId="0" fontId="0" fillId="0" borderId="75" xfId="0" applyNumberFormat="1" applyFont="1" applyFill="1" applyBorder="1" applyAlignment="1">
      <alignment horizontal="center"/>
    </xf>
    <xf numFmtId="0" fontId="0" fillId="0" borderId="49" xfId="0" applyNumberFormat="1" applyFont="1" applyFill="1" applyBorder="1" applyAlignment="1">
      <alignment horizontal="center" vertical="center"/>
    </xf>
    <xf numFmtId="0" fontId="0" fillId="0" borderId="88" xfId="0" applyNumberFormat="1" applyFont="1" applyFill="1" applyBorder="1" applyAlignment="1">
      <alignment horizontal="center"/>
    </xf>
    <xf numFmtId="0" fontId="0" fillId="0" borderId="37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/>
    </xf>
    <xf numFmtId="0" fontId="0" fillId="0" borderId="81" xfId="0" applyNumberFormat="1" applyFont="1" applyFill="1" applyBorder="1" applyAlignment="1">
      <alignment horizontal="center" vertical="center"/>
    </xf>
    <xf numFmtId="0" fontId="0" fillId="0" borderId="77" xfId="0" applyNumberFormat="1" applyFont="1" applyFill="1" applyBorder="1" applyAlignment="1">
      <alignment horizontal="center" vertical="center"/>
    </xf>
    <xf numFmtId="0" fontId="0" fillId="0" borderId="55" xfId="0" applyNumberFormat="1" applyFont="1" applyFill="1" applyBorder="1" applyAlignment="1">
      <alignment horizontal="center" vertical="center"/>
    </xf>
    <xf numFmtId="0" fontId="0" fillId="0" borderId="68" xfId="0" applyNumberFormat="1" applyFont="1" applyFill="1" applyBorder="1" applyAlignment="1">
      <alignment horizontal="center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75" xfId="0" applyNumberFormat="1" applyFont="1" applyBorder="1" applyAlignment="1">
      <alignment horizontal="center"/>
    </xf>
    <xf numFmtId="0" fontId="0" fillId="0" borderId="63" xfId="0" applyNumberFormat="1" applyFont="1" applyBorder="1" applyAlignment="1">
      <alignment horizontal="center"/>
    </xf>
    <xf numFmtId="0" fontId="0" fillId="0" borderId="86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/>
    </xf>
    <xf numFmtId="0" fontId="0" fillId="0" borderId="69" xfId="0" applyNumberFormat="1" applyFont="1" applyBorder="1" applyAlignment="1">
      <alignment horizontal="center" vertical="center"/>
    </xf>
    <xf numFmtId="0" fontId="0" fillId="0" borderId="82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1" fontId="0" fillId="0" borderId="41" xfId="0" applyNumberFormat="1" applyFont="1" applyFill="1" applyBorder="1" applyAlignment="1">
      <alignment horizontal="center"/>
    </xf>
    <xf numFmtId="1" fontId="0" fillId="0" borderId="62" xfId="0" applyNumberFormat="1" applyFont="1" applyFill="1" applyBorder="1" applyAlignment="1">
      <alignment horizontal="center"/>
    </xf>
    <xf numFmtId="1" fontId="0" fillId="0" borderId="42" xfId="0" applyNumberFormat="1" applyFont="1" applyFill="1" applyBorder="1" applyAlignment="1">
      <alignment horizontal="center"/>
    </xf>
    <xf numFmtId="1" fontId="0" fillId="0" borderId="63" xfId="0" applyNumberFormat="1" applyFont="1" applyFill="1" applyBorder="1" applyAlignment="1">
      <alignment horizontal="center"/>
    </xf>
    <xf numFmtId="49" fontId="0" fillId="0" borderId="51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" fontId="0" fillId="0" borderId="49" xfId="0" applyNumberFormat="1" applyFont="1" applyFill="1" applyBorder="1" applyAlignment="1">
      <alignment horizontal="center"/>
    </xf>
    <xf numFmtId="1" fontId="0" fillId="0" borderId="69" xfId="0" applyNumberFormat="1" applyFont="1" applyFill="1" applyBorder="1" applyAlignment="1">
      <alignment horizontal="center"/>
    </xf>
    <xf numFmtId="1" fontId="0" fillId="0" borderId="85" xfId="0" applyNumberFormat="1" applyFont="1" applyFill="1" applyBorder="1" applyAlignment="1">
      <alignment horizontal="center"/>
    </xf>
    <xf numFmtId="1" fontId="0" fillId="0" borderId="64" xfId="0" applyNumberFormat="1" applyFont="1" applyFill="1" applyBorder="1" applyAlignment="1">
      <alignment horizontal="center"/>
    </xf>
    <xf numFmtId="1" fontId="0" fillId="0" borderId="60" xfId="0" applyNumberFormat="1" applyFont="1" applyFill="1" applyBorder="1" applyAlignment="1">
      <alignment horizontal="center"/>
    </xf>
    <xf numFmtId="1" fontId="0" fillId="0" borderId="82" xfId="0" applyNumberFormat="1" applyFont="1" applyFill="1" applyBorder="1" applyAlignment="1">
      <alignment horizontal="center"/>
    </xf>
    <xf numFmtId="1" fontId="0" fillId="0" borderId="61" xfId="0" applyNumberFormat="1" applyFont="1" applyFill="1" applyBorder="1" applyAlignment="1">
      <alignment horizontal="center"/>
    </xf>
    <xf numFmtId="165" fontId="0" fillId="0" borderId="49" xfId="0" applyNumberFormat="1" applyFont="1" applyBorder="1" applyAlignment="1">
      <alignment horizontal="center"/>
    </xf>
    <xf numFmtId="1" fontId="0" fillId="0" borderId="49" xfId="0" applyNumberFormat="1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1" fontId="0" fillId="0" borderId="85" xfId="0" applyNumberFormat="1" applyFont="1" applyBorder="1" applyAlignment="1">
      <alignment horizontal="center"/>
    </xf>
    <xf numFmtId="165" fontId="0" fillId="0" borderId="85" xfId="0" applyNumberFormat="1" applyFont="1" applyBorder="1" applyAlignment="1">
      <alignment horizontal="center"/>
    </xf>
    <xf numFmtId="2" fontId="0" fillId="0" borderId="69" xfId="0" applyNumberFormat="1" applyFont="1" applyBorder="1" applyAlignment="1">
      <alignment horizontal="center"/>
    </xf>
    <xf numFmtId="165" fontId="0" fillId="0" borderId="36" xfId="0" applyNumberFormat="1" applyFont="1" applyBorder="1" applyAlignment="1">
      <alignment horizontal="center"/>
    </xf>
    <xf numFmtId="165" fontId="0" fillId="0" borderId="74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48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3" fillId="0" borderId="5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50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57" xfId="0" applyFont="1" applyBorder="1" applyAlignment="1">
      <alignment horizontal="left"/>
    </xf>
    <xf numFmtId="0" fontId="2" fillId="0" borderId="38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5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0"/>
  <sheetViews>
    <sheetView tabSelected="1" view="pageLayout" zoomScale="90" zoomScaleSheetLayoutView="110" zoomScalePageLayoutView="90" workbookViewId="0" topLeftCell="A1">
      <selection activeCell="N15" sqref="N15"/>
    </sheetView>
  </sheetViews>
  <sheetFormatPr defaultColWidth="9.140625" defaultRowHeight="12.75"/>
  <cols>
    <col min="1" max="1" width="3.140625" style="133" customWidth="1"/>
    <col min="2" max="2" width="43.140625" style="133" customWidth="1"/>
    <col min="3" max="3" width="6.8515625" style="133" customWidth="1"/>
    <col min="4" max="4" width="7.57421875" style="133" customWidth="1"/>
    <col min="5" max="5" width="12.7109375" style="133" customWidth="1"/>
    <col min="6" max="6" width="9.8515625" style="133" customWidth="1"/>
    <col min="7" max="7" width="9.28125" style="133" customWidth="1"/>
    <col min="8" max="8" width="8.57421875" style="133" customWidth="1"/>
    <col min="9" max="9" width="10.57421875" style="133" customWidth="1"/>
    <col min="10" max="10" width="7.57421875" style="133" customWidth="1"/>
    <col min="11" max="11" width="8.28125" style="133" customWidth="1"/>
    <col min="12" max="12" width="13.00390625" style="133" customWidth="1"/>
    <col min="13" max="13" width="7.421875" style="133" customWidth="1"/>
    <col min="14" max="14" width="11.57421875" style="133" customWidth="1"/>
  </cols>
  <sheetData>
    <row r="1" ht="15">
      <c r="M1" s="105" t="s">
        <v>135</v>
      </c>
    </row>
    <row r="2" spans="1:14" ht="15.75">
      <c r="A2" s="484" t="s">
        <v>124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</row>
    <row r="3" spans="1:14" ht="15.75">
      <c r="A3" s="484" t="s">
        <v>125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</row>
    <row r="4" spans="1:14" ht="15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3:5" ht="12.75">
      <c r="C5" s="134"/>
      <c r="D5" s="134"/>
      <c r="E5" s="134"/>
    </row>
    <row r="6" spans="1:14" ht="12.75">
      <c r="A6" s="134"/>
      <c r="B6" s="135" t="s">
        <v>126</v>
      </c>
      <c r="C6" s="135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ht="12.75">
      <c r="B7" s="133" t="s">
        <v>127</v>
      </c>
    </row>
    <row r="8" spans="2:9" ht="12.75">
      <c r="B8" s="133" t="s">
        <v>128</v>
      </c>
      <c r="I8" s="136"/>
    </row>
    <row r="9" spans="2:9" ht="12.75">
      <c r="B9" s="133" t="s">
        <v>129</v>
      </c>
      <c r="I9" s="136"/>
    </row>
    <row r="10" spans="2:9" ht="12.75">
      <c r="B10" s="133" t="s">
        <v>130</v>
      </c>
      <c r="I10" s="136"/>
    </row>
    <row r="13" spans="2:16" ht="13.5" thickBot="1">
      <c r="B13" s="1" t="s">
        <v>61</v>
      </c>
      <c r="G13" s="137"/>
      <c r="O13" s="5"/>
      <c r="P13" s="5"/>
    </row>
    <row r="14" spans="1:15" ht="12.75">
      <c r="A14" s="138" t="s">
        <v>0</v>
      </c>
      <c r="B14" s="10"/>
      <c r="C14" s="139"/>
      <c r="D14" s="477" t="s">
        <v>33</v>
      </c>
      <c r="E14" s="478"/>
      <c r="F14" s="478"/>
      <c r="G14" s="48" t="s">
        <v>22</v>
      </c>
      <c r="H14" s="51" t="s">
        <v>1</v>
      </c>
      <c r="I14" s="12" t="s">
        <v>26</v>
      </c>
      <c r="J14" s="477" t="s">
        <v>36</v>
      </c>
      <c r="K14" s="478"/>
      <c r="L14" s="478"/>
      <c r="M14" s="479"/>
      <c r="N14" s="115" t="s">
        <v>98</v>
      </c>
      <c r="O14" s="5"/>
    </row>
    <row r="15" spans="1:15" ht="12.75">
      <c r="A15" s="140"/>
      <c r="B15" s="11" t="s">
        <v>13</v>
      </c>
      <c r="C15" s="58" t="s">
        <v>24</v>
      </c>
      <c r="D15" s="141" t="s">
        <v>2</v>
      </c>
      <c r="E15" s="25" t="s">
        <v>30</v>
      </c>
      <c r="F15" s="14" t="s">
        <v>16</v>
      </c>
      <c r="G15" s="49" t="s">
        <v>34</v>
      </c>
      <c r="H15" s="52" t="s">
        <v>32</v>
      </c>
      <c r="I15" s="13" t="s">
        <v>27</v>
      </c>
      <c r="J15" s="65" t="s">
        <v>2</v>
      </c>
      <c r="K15" s="486" t="s">
        <v>37</v>
      </c>
      <c r="L15" s="483"/>
      <c r="M15" s="142" t="s">
        <v>35</v>
      </c>
      <c r="N15" s="52" t="s">
        <v>141</v>
      </c>
      <c r="O15" s="5"/>
    </row>
    <row r="16" spans="1:15" ht="12.75">
      <c r="A16" s="3"/>
      <c r="B16" s="11" t="s">
        <v>3</v>
      </c>
      <c r="C16" s="143"/>
      <c r="D16" s="140"/>
      <c r="E16" s="25" t="s">
        <v>14</v>
      </c>
      <c r="F16" s="7" t="s">
        <v>20</v>
      </c>
      <c r="G16" s="50" t="s">
        <v>40</v>
      </c>
      <c r="H16" s="52"/>
      <c r="I16" s="144" t="s">
        <v>28</v>
      </c>
      <c r="J16" s="26"/>
      <c r="K16" s="15" t="s">
        <v>15</v>
      </c>
      <c r="L16" s="145" t="s">
        <v>39</v>
      </c>
      <c r="M16" s="146"/>
      <c r="N16" s="53"/>
      <c r="O16" s="5"/>
    </row>
    <row r="17" spans="1:15" ht="12.75">
      <c r="A17" s="147"/>
      <c r="B17" s="54"/>
      <c r="C17" s="136"/>
      <c r="D17" s="140"/>
      <c r="E17" s="25" t="s">
        <v>25</v>
      </c>
      <c r="F17" s="7" t="s">
        <v>17</v>
      </c>
      <c r="G17" s="50" t="s">
        <v>41</v>
      </c>
      <c r="H17" s="147"/>
      <c r="I17" s="13" t="s">
        <v>29</v>
      </c>
      <c r="J17" s="16"/>
      <c r="K17" s="148"/>
      <c r="L17" s="109"/>
      <c r="M17" s="110"/>
      <c r="N17" s="52"/>
      <c r="O17" s="5"/>
    </row>
    <row r="18" spans="1:15" ht="12.75">
      <c r="A18" s="147"/>
      <c r="B18" s="149"/>
      <c r="C18" s="150"/>
      <c r="D18" s="140"/>
      <c r="E18" s="25" t="s">
        <v>31</v>
      </c>
      <c r="F18" s="7"/>
      <c r="G18" s="50" t="s">
        <v>18</v>
      </c>
      <c r="H18" s="52"/>
      <c r="I18" s="140" t="s">
        <v>44</v>
      </c>
      <c r="J18" s="151"/>
      <c r="K18" s="148"/>
      <c r="L18" s="152"/>
      <c r="M18" s="153"/>
      <c r="N18" s="147"/>
      <c r="O18" s="5"/>
    </row>
    <row r="19" spans="1:15" ht="12.75">
      <c r="A19" s="147"/>
      <c r="B19" s="149"/>
      <c r="C19" s="150"/>
      <c r="D19" s="140"/>
      <c r="E19" s="25"/>
      <c r="F19" s="7"/>
      <c r="G19" s="50"/>
      <c r="H19" s="52"/>
      <c r="I19" s="140"/>
      <c r="J19" s="151"/>
      <c r="K19" s="148"/>
      <c r="L19" s="152"/>
      <c r="M19" s="153"/>
      <c r="N19" s="147"/>
      <c r="O19" s="5"/>
    </row>
    <row r="20" spans="1:16" ht="13.5" thickBot="1">
      <c r="A20" s="154"/>
      <c r="B20" s="155"/>
      <c r="C20" s="137"/>
      <c r="D20" s="156"/>
      <c r="E20" s="28"/>
      <c r="F20" s="29"/>
      <c r="G20" s="29"/>
      <c r="H20" s="154"/>
      <c r="I20" s="156"/>
      <c r="J20" s="157"/>
      <c r="K20" s="158"/>
      <c r="L20" s="159"/>
      <c r="M20" s="160"/>
      <c r="N20" s="154"/>
      <c r="O20" s="5"/>
      <c r="P20" s="5"/>
    </row>
    <row r="21" spans="1:14" ht="13.5" thickBot="1">
      <c r="A21" s="161"/>
      <c r="B21" s="20" t="s">
        <v>23</v>
      </c>
      <c r="C21" s="162"/>
      <c r="D21" s="162"/>
      <c r="E21" s="137"/>
      <c r="F21" s="137"/>
      <c r="G21" s="137"/>
      <c r="H21" s="137"/>
      <c r="I21" s="137"/>
      <c r="J21" s="137"/>
      <c r="K21" s="137"/>
      <c r="L21" s="137"/>
      <c r="M21" s="137"/>
      <c r="N21" s="164"/>
    </row>
    <row r="22" spans="1:14" ht="13.5" thickBot="1">
      <c r="A22" s="22" t="s">
        <v>6</v>
      </c>
      <c r="B22" s="23" t="s">
        <v>5</v>
      </c>
      <c r="C22" s="24"/>
      <c r="D22" s="23"/>
      <c r="E22" s="18"/>
      <c r="F22" s="163"/>
      <c r="G22" s="163"/>
      <c r="H22" s="163"/>
      <c r="I22" s="163"/>
      <c r="J22" s="163"/>
      <c r="K22" s="163"/>
      <c r="L22" s="163"/>
      <c r="M22" s="163"/>
      <c r="N22" s="164"/>
    </row>
    <row r="23" spans="1:14" ht="12.75">
      <c r="A23" s="173" t="s">
        <v>4</v>
      </c>
      <c r="B23" s="198" t="s">
        <v>49</v>
      </c>
      <c r="C23" s="214">
        <v>1</v>
      </c>
      <c r="D23" s="410">
        <v>2</v>
      </c>
      <c r="E23" s="201">
        <v>1</v>
      </c>
      <c r="F23" s="202">
        <f>D23-E23</f>
        <v>1</v>
      </c>
      <c r="G23" s="203">
        <v>0</v>
      </c>
      <c r="H23" s="215" t="s">
        <v>59</v>
      </c>
      <c r="I23" s="215" t="s">
        <v>19</v>
      </c>
      <c r="J23" s="411">
        <f>SUM(K23:M23)</f>
        <v>26</v>
      </c>
      <c r="K23" s="412">
        <v>15</v>
      </c>
      <c r="L23" s="413">
        <v>0</v>
      </c>
      <c r="M23" s="216">
        <f>(E23*26)-K23-L23</f>
        <v>11</v>
      </c>
      <c r="N23" s="215">
        <f>F23*26</f>
        <v>26</v>
      </c>
    </row>
    <row r="24" spans="1:14" ht="13.5" thickBot="1">
      <c r="A24" s="414" t="s">
        <v>50</v>
      </c>
      <c r="B24" s="108" t="s">
        <v>52</v>
      </c>
      <c r="C24" s="192">
        <v>1</v>
      </c>
      <c r="D24" s="406">
        <v>2</v>
      </c>
      <c r="E24" s="193">
        <v>1</v>
      </c>
      <c r="F24" s="193">
        <f>D24-E24</f>
        <v>1</v>
      </c>
      <c r="G24" s="194">
        <v>0</v>
      </c>
      <c r="H24" s="195" t="s">
        <v>59</v>
      </c>
      <c r="I24" s="195" t="s">
        <v>19</v>
      </c>
      <c r="J24" s="217">
        <f>SUM(K24:M24)</f>
        <v>26</v>
      </c>
      <c r="K24" s="193">
        <v>15</v>
      </c>
      <c r="L24" s="194">
        <v>0</v>
      </c>
      <c r="M24" s="197">
        <f>(E24*26)-K24-L24</f>
        <v>11</v>
      </c>
      <c r="N24" s="195">
        <f>F24*26</f>
        <v>26</v>
      </c>
    </row>
    <row r="25" spans="1:14" ht="13.5" thickBot="1">
      <c r="A25" s="179"/>
      <c r="B25" s="180" t="s">
        <v>46</v>
      </c>
      <c r="C25" s="181"/>
      <c r="D25" s="182">
        <f>SUM(D23:D24)</f>
        <v>4</v>
      </c>
      <c r="E25" s="182">
        <f>SUM(E23:E24)</f>
        <v>2</v>
      </c>
      <c r="F25" s="182">
        <f>SUM(F23:F24)</f>
        <v>2</v>
      </c>
      <c r="G25" s="182">
        <f>SUM(G23:G24)</f>
        <v>0</v>
      </c>
      <c r="H25" s="185" t="s">
        <v>38</v>
      </c>
      <c r="I25" s="185" t="s">
        <v>38</v>
      </c>
      <c r="J25" s="186">
        <f>SUM(J23:J24)</f>
        <v>52</v>
      </c>
      <c r="K25" s="183">
        <f>SUM(K23:K24)</f>
        <v>30</v>
      </c>
      <c r="L25" s="206">
        <f>SUM(L23:L24)</f>
        <v>0</v>
      </c>
      <c r="M25" s="206">
        <f>SUM(M23:M24)</f>
        <v>22</v>
      </c>
      <c r="N25" s="185">
        <f>SUM(N23:N24)</f>
        <v>52</v>
      </c>
    </row>
    <row r="26" spans="1:14" ht="12.75">
      <c r="A26" s="165"/>
      <c r="B26" s="166" t="s">
        <v>47</v>
      </c>
      <c r="C26" s="188"/>
      <c r="D26" s="167">
        <v>0</v>
      </c>
      <c r="E26" s="123">
        <v>0</v>
      </c>
      <c r="F26" s="123">
        <v>0</v>
      </c>
      <c r="G26" s="124">
        <v>0</v>
      </c>
      <c r="H26" s="126" t="s">
        <v>38</v>
      </c>
      <c r="I26" s="126" t="s">
        <v>38</v>
      </c>
      <c r="J26" s="168">
        <v>0</v>
      </c>
      <c r="K26" s="123">
        <v>0</v>
      </c>
      <c r="L26" s="124">
        <v>0</v>
      </c>
      <c r="M26" s="125">
        <v>0</v>
      </c>
      <c r="N26" s="126">
        <v>0</v>
      </c>
    </row>
    <row r="27" spans="1:14" ht="13.5" thickBot="1">
      <c r="A27" s="189"/>
      <c r="B27" s="55" t="s">
        <v>48</v>
      </c>
      <c r="C27" s="175"/>
      <c r="D27" s="176">
        <v>0</v>
      </c>
      <c r="E27" s="177">
        <v>0</v>
      </c>
      <c r="F27" s="177">
        <v>0</v>
      </c>
      <c r="G27" s="178">
        <v>0</v>
      </c>
      <c r="H27" s="107" t="s">
        <v>38</v>
      </c>
      <c r="I27" s="107" t="s">
        <v>38</v>
      </c>
      <c r="J27" s="190">
        <v>0</v>
      </c>
      <c r="K27" s="177">
        <v>0</v>
      </c>
      <c r="L27" s="178">
        <v>0</v>
      </c>
      <c r="M27" s="191">
        <v>0</v>
      </c>
      <c r="N27" s="213">
        <v>0</v>
      </c>
    </row>
    <row r="28" spans="1:14" ht="13.5" thickBot="1">
      <c r="A28" s="22" t="s">
        <v>7</v>
      </c>
      <c r="B28" s="23" t="s">
        <v>8</v>
      </c>
      <c r="C28" s="23"/>
      <c r="D28" s="180"/>
      <c r="E28" s="163"/>
      <c r="F28" s="163"/>
      <c r="G28" s="163"/>
      <c r="H28" s="163"/>
      <c r="I28" s="163"/>
      <c r="J28" s="163"/>
      <c r="K28" s="163"/>
      <c r="L28" s="163"/>
      <c r="M28" s="163"/>
      <c r="N28" s="164"/>
    </row>
    <row r="29" spans="1:14" ht="12.75">
      <c r="A29" s="173" t="s">
        <v>4</v>
      </c>
      <c r="B29" s="166" t="s">
        <v>54</v>
      </c>
      <c r="C29" s="188">
        <v>1</v>
      </c>
      <c r="D29" s="409">
        <v>2</v>
      </c>
      <c r="E29" s="123">
        <v>1</v>
      </c>
      <c r="F29" s="123">
        <f>D29-E29</f>
        <v>1</v>
      </c>
      <c r="G29" s="124">
        <v>0</v>
      </c>
      <c r="H29" s="126" t="s">
        <v>59</v>
      </c>
      <c r="I29" s="126" t="s">
        <v>19</v>
      </c>
      <c r="J29" s="411">
        <f>SUM(K29:M29)</f>
        <v>26</v>
      </c>
      <c r="K29" s="202">
        <v>15</v>
      </c>
      <c r="L29" s="124">
        <v>0</v>
      </c>
      <c r="M29" s="216">
        <f>(E29*26)-K29-L29</f>
        <v>11</v>
      </c>
      <c r="N29" s="204">
        <f>F29*26</f>
        <v>26</v>
      </c>
    </row>
    <row r="30" spans="1:14" ht="12.75">
      <c r="A30" s="189" t="s">
        <v>50</v>
      </c>
      <c r="B30" s="174" t="s">
        <v>101</v>
      </c>
      <c r="C30" s="175">
        <v>2</v>
      </c>
      <c r="D30" s="408">
        <v>2</v>
      </c>
      <c r="E30" s="177">
        <v>1.5</v>
      </c>
      <c r="F30" s="202">
        <f>D30-E30</f>
        <v>0.5</v>
      </c>
      <c r="G30" s="178">
        <v>2</v>
      </c>
      <c r="H30" s="107" t="s">
        <v>59</v>
      </c>
      <c r="I30" s="107" t="s">
        <v>19</v>
      </c>
      <c r="J30" s="217">
        <f>SUM(K30:M30)</f>
        <v>39</v>
      </c>
      <c r="K30" s="193">
        <v>0</v>
      </c>
      <c r="L30" s="178">
        <v>15</v>
      </c>
      <c r="M30" s="197">
        <f>(E30*26)-K30-L30</f>
        <v>24</v>
      </c>
      <c r="N30" s="195">
        <f>F30*26</f>
        <v>13</v>
      </c>
    </row>
    <row r="31" spans="1:14" ht="12.75">
      <c r="A31" s="414" t="s">
        <v>51</v>
      </c>
      <c r="B31" s="108" t="s">
        <v>144</v>
      </c>
      <c r="C31" s="192">
        <v>1</v>
      </c>
      <c r="D31" s="406">
        <v>5</v>
      </c>
      <c r="E31" s="314">
        <v>2</v>
      </c>
      <c r="F31" s="193">
        <f>D31-E31</f>
        <v>3</v>
      </c>
      <c r="G31" s="194">
        <v>0</v>
      </c>
      <c r="H31" s="195" t="s">
        <v>59</v>
      </c>
      <c r="I31" s="195" t="s">
        <v>102</v>
      </c>
      <c r="J31" s="217">
        <f>SUM(K31:M31)</f>
        <v>52</v>
      </c>
      <c r="K31" s="193">
        <v>0</v>
      </c>
      <c r="L31" s="194">
        <v>15</v>
      </c>
      <c r="M31" s="197">
        <f>(E31*26)-K31-L31</f>
        <v>37</v>
      </c>
      <c r="N31" s="195">
        <f>F31*26</f>
        <v>78</v>
      </c>
    </row>
    <row r="32" spans="1:14" ht="13.5" thickBot="1">
      <c r="A32" s="173" t="s">
        <v>53</v>
      </c>
      <c r="B32" s="198" t="s">
        <v>145</v>
      </c>
      <c r="C32" s="199">
        <v>2</v>
      </c>
      <c r="D32" s="410">
        <v>8</v>
      </c>
      <c r="E32" s="201">
        <v>2.25</v>
      </c>
      <c r="F32" s="123">
        <f>D32-E32</f>
        <v>5.75</v>
      </c>
      <c r="G32" s="203">
        <v>0</v>
      </c>
      <c r="H32" s="204" t="s">
        <v>59</v>
      </c>
      <c r="I32" s="204" t="s">
        <v>102</v>
      </c>
      <c r="J32" s="196">
        <f>SUM(K32:M32)</f>
        <v>58.5</v>
      </c>
      <c r="K32" s="202">
        <v>0</v>
      </c>
      <c r="L32" s="203">
        <v>15</v>
      </c>
      <c r="M32" s="205">
        <f>(E32*26)-K32-L32</f>
        <v>43.5</v>
      </c>
      <c r="N32" s="126">
        <f>F32*26</f>
        <v>149.5</v>
      </c>
    </row>
    <row r="33" spans="1:14" ht="13.5" thickBot="1">
      <c r="A33" s="179"/>
      <c r="B33" s="180" t="s">
        <v>46</v>
      </c>
      <c r="C33" s="181"/>
      <c r="D33" s="182">
        <f>SUM(D29:D32)</f>
        <v>17</v>
      </c>
      <c r="E33" s="206">
        <f>SUM(E29:E32)</f>
        <v>6.75</v>
      </c>
      <c r="F33" s="183">
        <f>SUM(F29:F32)</f>
        <v>10.25</v>
      </c>
      <c r="G33" s="184">
        <f>G30</f>
        <v>2</v>
      </c>
      <c r="H33" s="185" t="s">
        <v>38</v>
      </c>
      <c r="I33" s="185" t="s">
        <v>38</v>
      </c>
      <c r="J33" s="186">
        <f>SUM(J29:J32)</f>
        <v>175.5</v>
      </c>
      <c r="K33" s="183">
        <v>15</v>
      </c>
      <c r="L33" s="184">
        <v>45</v>
      </c>
      <c r="M33" s="187">
        <f>SUM(M29:M32)</f>
        <v>115.5</v>
      </c>
      <c r="N33" s="185">
        <f>SUM(N29:N32)</f>
        <v>266.5</v>
      </c>
    </row>
    <row r="34" spans="1:14" ht="12.75">
      <c r="A34" s="165"/>
      <c r="B34" s="207" t="s">
        <v>47</v>
      </c>
      <c r="C34" s="208"/>
      <c r="D34" s="209">
        <f>D30</f>
        <v>2</v>
      </c>
      <c r="E34" s="168">
        <f>E30</f>
        <v>1.5</v>
      </c>
      <c r="F34" s="123">
        <f>F30</f>
        <v>0.5</v>
      </c>
      <c r="G34" s="172">
        <f>G33</f>
        <v>2</v>
      </c>
      <c r="H34" s="126" t="s">
        <v>38</v>
      </c>
      <c r="I34" s="126" t="s">
        <v>38</v>
      </c>
      <c r="J34" s="169">
        <f>J30</f>
        <v>39</v>
      </c>
      <c r="K34" s="170">
        <v>0</v>
      </c>
      <c r="L34" s="170">
        <f>L30</f>
        <v>15</v>
      </c>
      <c r="M34" s="172">
        <f>M30</f>
        <v>24</v>
      </c>
      <c r="N34" s="326">
        <f>N30</f>
        <v>13</v>
      </c>
    </row>
    <row r="35" spans="1:14" ht="13.5" thickBot="1">
      <c r="A35" s="189"/>
      <c r="B35" s="56" t="s">
        <v>48</v>
      </c>
      <c r="C35" s="210"/>
      <c r="D35" s="420">
        <f>SUM(D31:D32)</f>
        <v>13</v>
      </c>
      <c r="E35" s="421">
        <f>SUM(E31:E32)</f>
        <v>4.25</v>
      </c>
      <c r="F35" s="421">
        <f>SUM(F31:F32)</f>
        <v>8.75</v>
      </c>
      <c r="G35" s="176">
        <f>SUM(G31:G32)</f>
        <v>0</v>
      </c>
      <c r="H35" s="212" t="s">
        <v>38</v>
      </c>
      <c r="I35" s="212" t="s">
        <v>38</v>
      </c>
      <c r="J35" s="415">
        <f>SUM(J31:J32)</f>
        <v>110.5</v>
      </c>
      <c r="K35" s="416">
        <f>SUM(K31:K32)</f>
        <v>0</v>
      </c>
      <c r="L35" s="416">
        <f>SUM(L31:L32)</f>
        <v>30</v>
      </c>
      <c r="M35" s="324">
        <f>SUM(M31:M32)</f>
        <v>80.5</v>
      </c>
      <c r="N35" s="326">
        <f>SUM(N31:N32)</f>
        <v>227.5</v>
      </c>
    </row>
    <row r="36" spans="1:14" ht="13.5" thickBot="1">
      <c r="A36" s="22" t="s">
        <v>9</v>
      </c>
      <c r="B36" s="23" t="s">
        <v>11</v>
      </c>
      <c r="C36" s="23"/>
      <c r="D36" s="180"/>
      <c r="E36" s="163"/>
      <c r="F36" s="163"/>
      <c r="G36" s="163"/>
      <c r="H36" s="163"/>
      <c r="I36" s="163"/>
      <c r="J36" s="163"/>
      <c r="K36" s="163"/>
      <c r="L36" s="163"/>
      <c r="M36" s="163"/>
      <c r="N36" s="164"/>
    </row>
    <row r="37" spans="1:14" ht="12.75">
      <c r="A37" s="165" t="s">
        <v>4</v>
      </c>
      <c r="B37" s="198" t="s">
        <v>111</v>
      </c>
      <c r="C37" s="214">
        <v>1</v>
      </c>
      <c r="D37" s="200">
        <v>4</v>
      </c>
      <c r="E37" s="201">
        <v>2.5</v>
      </c>
      <c r="F37" s="170">
        <f>D37-E37</f>
        <v>1.5</v>
      </c>
      <c r="G37" s="203">
        <v>0</v>
      </c>
      <c r="H37" s="215" t="s">
        <v>60</v>
      </c>
      <c r="I37" s="215" t="s">
        <v>19</v>
      </c>
      <c r="J37" s="169">
        <f aca="true" t="shared" si="0" ref="J37:J48">SUM(K37:M37)</f>
        <v>65</v>
      </c>
      <c r="K37" s="202">
        <v>30</v>
      </c>
      <c r="L37" s="203">
        <v>0</v>
      </c>
      <c r="M37" s="172">
        <f>(E37*26)-K37-L37</f>
        <v>35</v>
      </c>
      <c r="N37" s="117">
        <f>F37*26</f>
        <v>39</v>
      </c>
    </row>
    <row r="38" spans="1:14" ht="12.75">
      <c r="A38" s="73" t="s">
        <v>50</v>
      </c>
      <c r="B38" s="108" t="s">
        <v>115</v>
      </c>
      <c r="C38" s="405">
        <v>2</v>
      </c>
      <c r="D38" s="406">
        <v>3</v>
      </c>
      <c r="E38" s="407">
        <v>1</v>
      </c>
      <c r="F38" s="407">
        <f aca="true" t="shared" si="1" ref="F38:F47">D38-E38</f>
        <v>2</v>
      </c>
      <c r="G38" s="357">
        <v>0</v>
      </c>
      <c r="H38" s="195" t="s">
        <v>59</v>
      </c>
      <c r="I38" s="195" t="s">
        <v>19</v>
      </c>
      <c r="J38" s="217">
        <f t="shared" si="0"/>
        <v>26</v>
      </c>
      <c r="K38" s="193">
        <v>15</v>
      </c>
      <c r="L38" s="194">
        <v>0</v>
      </c>
      <c r="M38" s="125">
        <f aca="true" t="shared" si="2" ref="M38:M47">(E38*26)-K38-L38</f>
        <v>11</v>
      </c>
      <c r="N38" s="126">
        <f aca="true" t="shared" si="3" ref="N38:N47">F38*26</f>
        <v>52</v>
      </c>
    </row>
    <row r="39" spans="1:14" ht="12.75">
      <c r="A39" s="73" t="s">
        <v>51</v>
      </c>
      <c r="B39" s="108" t="s">
        <v>122</v>
      </c>
      <c r="C39" s="405">
        <v>2</v>
      </c>
      <c r="D39" s="406">
        <v>3</v>
      </c>
      <c r="E39" s="407">
        <v>1.5</v>
      </c>
      <c r="F39" s="407">
        <f t="shared" si="1"/>
        <v>1.5</v>
      </c>
      <c r="G39" s="357">
        <v>0</v>
      </c>
      <c r="H39" s="195" t="s">
        <v>59</v>
      </c>
      <c r="I39" s="195" t="s">
        <v>19</v>
      </c>
      <c r="J39" s="196">
        <f t="shared" si="0"/>
        <v>39</v>
      </c>
      <c r="K39" s="193">
        <v>0</v>
      </c>
      <c r="L39" s="194">
        <v>30</v>
      </c>
      <c r="M39" s="125">
        <f t="shared" si="2"/>
        <v>9</v>
      </c>
      <c r="N39" s="126">
        <f t="shared" si="3"/>
        <v>39</v>
      </c>
    </row>
    <row r="40" spans="1:14" ht="12.75">
      <c r="A40" s="73" t="s">
        <v>53</v>
      </c>
      <c r="B40" s="108" t="s">
        <v>113</v>
      </c>
      <c r="C40" s="405">
        <v>2</v>
      </c>
      <c r="D40" s="406">
        <v>3</v>
      </c>
      <c r="E40" s="407">
        <v>2.25</v>
      </c>
      <c r="F40" s="407">
        <f t="shared" si="1"/>
        <v>0.75</v>
      </c>
      <c r="G40" s="357">
        <v>0</v>
      </c>
      <c r="H40" s="195" t="s">
        <v>60</v>
      </c>
      <c r="I40" s="195" t="s">
        <v>19</v>
      </c>
      <c r="J40" s="196">
        <f t="shared" si="0"/>
        <v>58.5</v>
      </c>
      <c r="K40" s="193">
        <v>30</v>
      </c>
      <c r="L40" s="194">
        <v>0</v>
      </c>
      <c r="M40" s="205">
        <f t="shared" si="2"/>
        <v>28.5</v>
      </c>
      <c r="N40" s="204">
        <f t="shared" si="3"/>
        <v>19.5</v>
      </c>
    </row>
    <row r="41" spans="1:14" ht="12.75">
      <c r="A41" s="73" t="s">
        <v>55</v>
      </c>
      <c r="B41" s="108" t="s">
        <v>114</v>
      </c>
      <c r="C41" s="405">
        <v>2</v>
      </c>
      <c r="D41" s="406">
        <v>3</v>
      </c>
      <c r="E41" s="407">
        <v>2</v>
      </c>
      <c r="F41" s="407">
        <f t="shared" si="1"/>
        <v>1</v>
      </c>
      <c r="G41" s="357">
        <v>3</v>
      </c>
      <c r="H41" s="195" t="s">
        <v>59</v>
      </c>
      <c r="I41" s="195" t="s">
        <v>19</v>
      </c>
      <c r="J41" s="217">
        <f t="shared" si="0"/>
        <v>52</v>
      </c>
      <c r="K41" s="193">
        <v>30</v>
      </c>
      <c r="L41" s="194">
        <v>0</v>
      </c>
      <c r="M41" s="197">
        <f t="shared" si="2"/>
        <v>22</v>
      </c>
      <c r="N41" s="195">
        <f t="shared" si="3"/>
        <v>26</v>
      </c>
    </row>
    <row r="42" spans="1:14" ht="12.75">
      <c r="A42" s="73">
        <v>6</v>
      </c>
      <c r="B42" s="108" t="s">
        <v>107</v>
      </c>
      <c r="C42" s="405">
        <v>2</v>
      </c>
      <c r="D42" s="406">
        <v>3.5</v>
      </c>
      <c r="E42" s="407">
        <v>2</v>
      </c>
      <c r="F42" s="407">
        <f t="shared" si="1"/>
        <v>1.5</v>
      </c>
      <c r="G42" s="357">
        <v>3.5</v>
      </c>
      <c r="H42" s="195" t="s">
        <v>59</v>
      </c>
      <c r="I42" s="195" t="s">
        <v>19</v>
      </c>
      <c r="J42" s="196">
        <f t="shared" si="0"/>
        <v>52</v>
      </c>
      <c r="K42" s="193">
        <v>0</v>
      </c>
      <c r="L42" s="194">
        <v>30</v>
      </c>
      <c r="M42" s="125">
        <f t="shared" si="2"/>
        <v>22</v>
      </c>
      <c r="N42" s="126">
        <f t="shared" si="3"/>
        <v>39</v>
      </c>
    </row>
    <row r="43" spans="1:14" ht="12.75">
      <c r="A43" s="73" t="s">
        <v>57</v>
      </c>
      <c r="B43" s="108" t="s">
        <v>112</v>
      </c>
      <c r="C43" s="405">
        <v>1</v>
      </c>
      <c r="D43" s="406">
        <v>4</v>
      </c>
      <c r="E43" s="407">
        <v>2</v>
      </c>
      <c r="F43" s="407">
        <f t="shared" si="1"/>
        <v>2</v>
      </c>
      <c r="G43" s="357">
        <v>0</v>
      </c>
      <c r="H43" s="195" t="s">
        <v>60</v>
      </c>
      <c r="I43" s="195" t="s">
        <v>19</v>
      </c>
      <c r="J43" s="196">
        <f t="shared" si="0"/>
        <v>52</v>
      </c>
      <c r="K43" s="193">
        <v>15</v>
      </c>
      <c r="L43" s="194">
        <v>0</v>
      </c>
      <c r="M43" s="125">
        <f t="shared" si="2"/>
        <v>37</v>
      </c>
      <c r="N43" s="195">
        <f t="shared" si="3"/>
        <v>52</v>
      </c>
    </row>
    <row r="44" spans="1:14" ht="12.75">
      <c r="A44" s="73">
        <v>8</v>
      </c>
      <c r="B44" s="108" t="s">
        <v>131</v>
      </c>
      <c r="C44" s="405">
        <v>1</v>
      </c>
      <c r="D44" s="406">
        <v>3</v>
      </c>
      <c r="E44" s="407">
        <v>2</v>
      </c>
      <c r="F44" s="407">
        <f t="shared" si="1"/>
        <v>1</v>
      </c>
      <c r="G44" s="357">
        <v>3</v>
      </c>
      <c r="H44" s="195" t="s">
        <v>59</v>
      </c>
      <c r="I44" s="195" t="s">
        <v>19</v>
      </c>
      <c r="J44" s="196">
        <f t="shared" si="0"/>
        <v>52</v>
      </c>
      <c r="K44" s="193">
        <v>0</v>
      </c>
      <c r="L44" s="194">
        <v>30</v>
      </c>
      <c r="M44" s="205">
        <f t="shared" si="2"/>
        <v>22</v>
      </c>
      <c r="N44" s="204">
        <f t="shared" si="3"/>
        <v>26</v>
      </c>
    </row>
    <row r="45" spans="1:14" ht="12.75">
      <c r="A45" s="73">
        <v>9</v>
      </c>
      <c r="B45" s="73" t="s">
        <v>137</v>
      </c>
      <c r="C45" s="447">
        <v>1</v>
      </c>
      <c r="D45" s="408">
        <v>4</v>
      </c>
      <c r="E45" s="330">
        <v>2.25</v>
      </c>
      <c r="F45" s="330">
        <f t="shared" si="1"/>
        <v>1.75</v>
      </c>
      <c r="G45" s="331">
        <v>4</v>
      </c>
      <c r="H45" s="107" t="s">
        <v>59</v>
      </c>
      <c r="I45" s="107" t="s">
        <v>19</v>
      </c>
      <c r="J45" s="65">
        <f t="shared" si="0"/>
        <v>58.5</v>
      </c>
      <c r="K45" s="177">
        <v>0</v>
      </c>
      <c r="L45" s="178">
        <v>45</v>
      </c>
      <c r="M45" s="197">
        <f t="shared" si="2"/>
        <v>13.5</v>
      </c>
      <c r="N45" s="195">
        <f t="shared" si="3"/>
        <v>45.5</v>
      </c>
    </row>
    <row r="46" spans="1:14" ht="12.75">
      <c r="A46" s="189">
        <v>10</v>
      </c>
      <c r="B46" s="73" t="s">
        <v>138</v>
      </c>
      <c r="C46" s="448">
        <v>2</v>
      </c>
      <c r="D46" s="406">
        <v>3</v>
      </c>
      <c r="E46" s="407">
        <v>2</v>
      </c>
      <c r="F46" s="407">
        <f t="shared" si="1"/>
        <v>1</v>
      </c>
      <c r="G46" s="357">
        <v>3</v>
      </c>
      <c r="H46" s="195" t="s">
        <v>59</v>
      </c>
      <c r="I46" s="195" t="s">
        <v>19</v>
      </c>
      <c r="J46" s="217">
        <f t="shared" si="0"/>
        <v>52</v>
      </c>
      <c r="K46" s="193">
        <v>0</v>
      </c>
      <c r="L46" s="194">
        <v>45</v>
      </c>
      <c r="M46" s="197">
        <f t="shared" si="2"/>
        <v>7</v>
      </c>
      <c r="N46" s="195">
        <f t="shared" si="3"/>
        <v>26</v>
      </c>
    </row>
    <row r="47" spans="1:14" ht="13.5" thickBot="1">
      <c r="A47" s="218">
        <v>11</v>
      </c>
      <c r="B47" s="218" t="s">
        <v>117</v>
      </c>
      <c r="C47" s="417">
        <v>1</v>
      </c>
      <c r="D47" s="418">
        <v>4</v>
      </c>
      <c r="E47" s="416">
        <v>2.25</v>
      </c>
      <c r="F47" s="416">
        <f t="shared" si="1"/>
        <v>1.75</v>
      </c>
      <c r="G47" s="324">
        <v>0</v>
      </c>
      <c r="H47" s="212" t="s">
        <v>59</v>
      </c>
      <c r="I47" s="212" t="s">
        <v>19</v>
      </c>
      <c r="J47" s="415">
        <f t="shared" si="0"/>
        <v>58.5</v>
      </c>
      <c r="K47" s="416">
        <v>30</v>
      </c>
      <c r="L47" s="419">
        <v>0</v>
      </c>
      <c r="M47" s="191">
        <f t="shared" si="2"/>
        <v>28.5</v>
      </c>
      <c r="N47" s="213">
        <f t="shared" si="3"/>
        <v>45.5</v>
      </c>
    </row>
    <row r="48" spans="1:14" ht="13.5" thickBot="1">
      <c r="A48" s="179"/>
      <c r="B48" s="224" t="s">
        <v>46</v>
      </c>
      <c r="C48" s="225"/>
      <c r="D48" s="226">
        <f>SUM(D37:D47)</f>
        <v>37.5</v>
      </c>
      <c r="E48" s="206">
        <f>SUM(E37:E47)</f>
        <v>21.75</v>
      </c>
      <c r="F48" s="227">
        <f>SUM(F37:F47)</f>
        <v>15.75</v>
      </c>
      <c r="G48" s="184">
        <f>SUM(G37:G47)</f>
        <v>16.5</v>
      </c>
      <c r="H48" s="185" t="s">
        <v>38</v>
      </c>
      <c r="I48" s="185" t="s">
        <v>38</v>
      </c>
      <c r="J48" s="186">
        <f t="shared" si="0"/>
        <v>565.5</v>
      </c>
      <c r="K48" s="183">
        <f>SUM(K37:K47)</f>
        <v>150</v>
      </c>
      <c r="L48" s="184">
        <f>SUM(L37:L47)</f>
        <v>180</v>
      </c>
      <c r="M48" s="187">
        <f>SUM(M37:M47)</f>
        <v>235.5</v>
      </c>
      <c r="N48" s="185">
        <f>SUM(N37:N47)</f>
        <v>409.5</v>
      </c>
    </row>
    <row r="49" spans="1:14" ht="12.75">
      <c r="A49" s="165"/>
      <c r="B49" s="228" t="s">
        <v>47</v>
      </c>
      <c r="C49" s="208"/>
      <c r="D49" s="209">
        <f>SUM(D41:D42,D44:D46)</f>
        <v>16.5</v>
      </c>
      <c r="E49" s="168">
        <f>SUM(E41:E42,E44:E46)</f>
        <v>10.25</v>
      </c>
      <c r="F49" s="123">
        <f>SUM(F41:F42,F44:F46)</f>
        <v>6.25</v>
      </c>
      <c r="G49" s="124">
        <f>SUM(G48)</f>
        <v>16.5</v>
      </c>
      <c r="H49" s="117" t="s">
        <v>38</v>
      </c>
      <c r="I49" s="117" t="s">
        <v>38</v>
      </c>
      <c r="J49" s="122">
        <f>SUM(J41,J42,J44,J45,J46)</f>
        <v>266.5</v>
      </c>
      <c r="K49" s="123">
        <f>SUM(K41,K42,K44,K45,K46)</f>
        <v>30</v>
      </c>
      <c r="L49" s="124">
        <f>SUM(L46,L45,L44,L42,L41)</f>
        <v>150</v>
      </c>
      <c r="M49" s="125">
        <f>SUM(M46,M45,M44,M42,M41)</f>
        <v>86.5</v>
      </c>
      <c r="N49" s="126">
        <f>SUM(N46,N45,N44,N42,N41)</f>
        <v>162.5</v>
      </c>
    </row>
    <row r="50" spans="1:14" ht="13.5" thickBot="1">
      <c r="A50" s="189"/>
      <c r="B50" s="56" t="s">
        <v>48</v>
      </c>
      <c r="C50" s="210"/>
      <c r="D50" s="211">
        <v>0</v>
      </c>
      <c r="E50" s="190">
        <v>0</v>
      </c>
      <c r="F50" s="177">
        <v>0</v>
      </c>
      <c r="G50" s="178">
        <v>0</v>
      </c>
      <c r="H50" s="212" t="s">
        <v>38</v>
      </c>
      <c r="I50" s="212" t="s">
        <v>38</v>
      </c>
      <c r="J50" s="229">
        <v>0</v>
      </c>
      <c r="K50" s="177">
        <v>0</v>
      </c>
      <c r="L50" s="178">
        <v>0</v>
      </c>
      <c r="M50" s="191">
        <v>0</v>
      </c>
      <c r="N50" s="213">
        <v>0</v>
      </c>
    </row>
    <row r="51" spans="1:14" ht="13.5" thickBot="1">
      <c r="A51" s="22" t="s">
        <v>10</v>
      </c>
      <c r="B51" s="23" t="s">
        <v>12</v>
      </c>
      <c r="C51" s="23"/>
      <c r="D51" s="180"/>
      <c r="E51" s="163"/>
      <c r="F51" s="163"/>
      <c r="G51" s="163"/>
      <c r="H51" s="163"/>
      <c r="I51" s="163"/>
      <c r="J51" s="163"/>
      <c r="K51" s="163"/>
      <c r="L51" s="163"/>
      <c r="M51" s="163"/>
      <c r="N51" s="164"/>
    </row>
    <row r="52" spans="1:14" ht="12.75">
      <c r="A52" s="117">
        <v>1</v>
      </c>
      <c r="B52" s="230" t="s">
        <v>142</v>
      </c>
      <c r="C52" s="117">
        <v>2</v>
      </c>
      <c r="D52" s="169">
        <v>0.25</v>
      </c>
      <c r="E52" s="170">
        <v>0.25</v>
      </c>
      <c r="F52" s="170">
        <v>0</v>
      </c>
      <c r="G52" s="172">
        <v>0</v>
      </c>
      <c r="H52" s="117" t="s">
        <v>59</v>
      </c>
      <c r="I52" s="117" t="s">
        <v>19</v>
      </c>
      <c r="J52" s="169">
        <v>2</v>
      </c>
      <c r="K52" s="170">
        <v>2</v>
      </c>
      <c r="L52" s="170">
        <v>0</v>
      </c>
      <c r="M52" s="172">
        <v>0</v>
      </c>
      <c r="N52" s="117">
        <v>0</v>
      </c>
    </row>
    <row r="53" spans="1:14" ht="12.75">
      <c r="A53" s="188">
        <v>2</v>
      </c>
      <c r="B53" s="207" t="s">
        <v>45</v>
      </c>
      <c r="C53" s="231">
        <v>2</v>
      </c>
      <c r="D53" s="209">
        <v>0.25</v>
      </c>
      <c r="E53" s="168">
        <v>0.25</v>
      </c>
      <c r="F53" s="123">
        <v>0</v>
      </c>
      <c r="G53" s="124">
        <v>0</v>
      </c>
      <c r="H53" s="126" t="s">
        <v>59</v>
      </c>
      <c r="I53" s="126" t="s">
        <v>19</v>
      </c>
      <c r="J53" s="232">
        <v>2</v>
      </c>
      <c r="K53" s="123">
        <v>2</v>
      </c>
      <c r="L53" s="124">
        <v>0</v>
      </c>
      <c r="M53" s="125">
        <v>0</v>
      </c>
      <c r="N53" s="126">
        <v>0</v>
      </c>
    </row>
    <row r="54" spans="1:14" ht="12.75">
      <c r="A54" s="233">
        <v>3</v>
      </c>
      <c r="B54" s="234" t="s">
        <v>21</v>
      </c>
      <c r="C54" s="235">
        <v>2</v>
      </c>
      <c r="D54" s="236">
        <v>0.5</v>
      </c>
      <c r="E54" s="237">
        <v>0.5</v>
      </c>
      <c r="F54" s="238">
        <v>0</v>
      </c>
      <c r="G54" s="239">
        <v>0</v>
      </c>
      <c r="H54" s="240" t="s">
        <v>59</v>
      </c>
      <c r="I54" s="241" t="s">
        <v>19</v>
      </c>
      <c r="J54" s="242">
        <v>4</v>
      </c>
      <c r="K54" s="238">
        <v>4</v>
      </c>
      <c r="L54" s="239">
        <v>0</v>
      </c>
      <c r="M54" s="243">
        <v>0</v>
      </c>
      <c r="N54" s="241">
        <v>0</v>
      </c>
    </row>
    <row r="55" spans="1:14" ht="13.5" thickBot="1">
      <c r="A55" s="220">
        <v>4</v>
      </c>
      <c r="B55" s="244" t="s">
        <v>148</v>
      </c>
      <c r="C55" s="245">
        <v>2</v>
      </c>
      <c r="D55" s="221">
        <v>0.5</v>
      </c>
      <c r="E55" s="222">
        <v>0.5</v>
      </c>
      <c r="F55" s="222">
        <v>0</v>
      </c>
      <c r="G55" s="191">
        <v>0</v>
      </c>
      <c r="H55" s="246" t="s">
        <v>59</v>
      </c>
      <c r="I55" s="246" t="s">
        <v>19</v>
      </c>
      <c r="J55" s="247">
        <v>4</v>
      </c>
      <c r="K55" s="222">
        <v>4</v>
      </c>
      <c r="L55" s="223">
        <v>0</v>
      </c>
      <c r="M55" s="191">
        <v>0</v>
      </c>
      <c r="N55" s="246">
        <v>0</v>
      </c>
    </row>
    <row r="56" spans="1:14" ht="13.5" thickBot="1">
      <c r="A56" s="3"/>
      <c r="B56" s="17"/>
      <c r="C56" s="4"/>
      <c r="D56" s="4"/>
      <c r="E56" s="4"/>
      <c r="F56" s="4"/>
      <c r="G56" s="136"/>
      <c r="H56" s="136"/>
      <c r="I56" s="136"/>
      <c r="J56" s="136"/>
      <c r="K56" s="136"/>
      <c r="L56" s="136"/>
      <c r="M56" s="136"/>
      <c r="N56" s="139"/>
    </row>
    <row r="57" spans="1:14" ht="12.75">
      <c r="A57" s="95"/>
      <c r="B57" s="96" t="s">
        <v>143</v>
      </c>
      <c r="C57" s="98">
        <v>1</v>
      </c>
      <c r="D57" s="459">
        <f>SUM(D47,D45,D44,D43,D37,D29,D24,D23,D31)</f>
        <v>30</v>
      </c>
      <c r="E57" s="460">
        <f>SUM(E47,E45,E44,E43,E37,E29,E24,E23,E31)</f>
        <v>16</v>
      </c>
      <c r="F57" s="461">
        <f>SUM(F47,F45,F44,F43,F37,F29,F24,F23,F31)</f>
        <v>14</v>
      </c>
      <c r="G57" s="462">
        <f>SUM(G47,G45,G44,G43,G37,G29,G24,G23,G31)</f>
        <v>7</v>
      </c>
      <c r="H57" s="98" t="s">
        <v>38</v>
      </c>
      <c r="I57" s="98" t="s">
        <v>38</v>
      </c>
      <c r="J57" s="97">
        <f>SUM(J47,J45,J44,J43,J37,J29,J24,J23,J31)</f>
        <v>416</v>
      </c>
      <c r="K57" s="97">
        <f>SUM(K47,K45,K44,K43,K37,K29,K24,K23,K31)</f>
        <v>120</v>
      </c>
      <c r="L57" s="97">
        <f>SUM(L47,L45,L44,L43,L37,L29,L24,L23,L31)</f>
        <v>90</v>
      </c>
      <c r="M57" s="97">
        <f>SUM(M47,M45,M44,M43,M37,M29,M24,M23,M31)</f>
        <v>206</v>
      </c>
      <c r="N57" s="474">
        <f>SUM(N47,N45,N44,N43,N37,N29,N24,N23,N31)</f>
        <v>364</v>
      </c>
    </row>
    <row r="58" spans="1:14" ht="13.5" thickBot="1">
      <c r="A58" s="99"/>
      <c r="B58" s="100" t="s">
        <v>143</v>
      </c>
      <c r="C58" s="101">
        <v>2</v>
      </c>
      <c r="D58" s="463">
        <f>SUM(D52:D55,D46,D42,D38:D41,D30,D32)</f>
        <v>30</v>
      </c>
      <c r="E58" s="464">
        <f>SUM(E52:E55,E46,E42,E38:E41,E30,E32)</f>
        <v>16</v>
      </c>
      <c r="F58" s="465">
        <f>SUM(F52:F55,F46,F42,F38:F41,F30,F32)</f>
        <v>14</v>
      </c>
      <c r="G58" s="473">
        <f>SUM(G52:G55,G46,G42,G38:G41,G30,G32)</f>
        <v>11.5</v>
      </c>
      <c r="H58" s="101" t="s">
        <v>38</v>
      </c>
      <c r="I58" s="101" t="s">
        <v>38</v>
      </c>
      <c r="J58" s="127">
        <f>SUM(J52:J55,J46,J42,J38:J41,J30,J32)</f>
        <v>389</v>
      </c>
      <c r="K58" s="128">
        <f>SUM(K52:K55,K46,K42,K38:K41,K30,K32)</f>
        <v>87</v>
      </c>
      <c r="L58" s="128">
        <f>SUM(L52:L55,L46,L42,L38:L41,L30,L32)</f>
        <v>135</v>
      </c>
      <c r="M58" s="128">
        <f>SUM(M52:M55,M46,M42,M38:M41,M30,M32)</f>
        <v>167</v>
      </c>
      <c r="N58" s="129">
        <f>SUM(N52:N55,N46,N42,N38:N41,N30,N32)</f>
        <v>364</v>
      </c>
    </row>
    <row r="59" spans="1:14" ht="13.5" thickBot="1">
      <c r="A59" s="102"/>
      <c r="B59" s="103"/>
      <c r="C59" s="104"/>
      <c r="D59" s="104"/>
      <c r="E59" s="104"/>
      <c r="F59" s="104"/>
      <c r="G59" s="150"/>
      <c r="H59" s="150"/>
      <c r="I59" s="150"/>
      <c r="J59" s="119"/>
      <c r="K59" s="150"/>
      <c r="L59" s="248"/>
      <c r="M59" s="248"/>
      <c r="N59" s="249"/>
    </row>
    <row r="60" spans="1:14" ht="13.5" thickBot="1">
      <c r="A60" s="475" t="s">
        <v>95</v>
      </c>
      <c r="B60" s="476"/>
      <c r="C60" s="250" t="s">
        <v>38</v>
      </c>
      <c r="D60" s="251">
        <f>SUM(D57:D58)</f>
        <v>60</v>
      </c>
      <c r="E60" s="252">
        <f>SUM(E57:E58)</f>
        <v>32</v>
      </c>
      <c r="F60" s="252">
        <f>SUM(F57:F58)</f>
        <v>28</v>
      </c>
      <c r="G60" s="253">
        <f>SUM(G57:G58)</f>
        <v>18.5</v>
      </c>
      <c r="H60" s="250" t="s">
        <v>38</v>
      </c>
      <c r="I60" s="250" t="s">
        <v>38</v>
      </c>
      <c r="J60" s="254">
        <f>SUM(J57:J58)</f>
        <v>805</v>
      </c>
      <c r="K60" s="252">
        <f>SUM(K57:K58)</f>
        <v>207</v>
      </c>
      <c r="L60" s="252">
        <f>SUM(L57:L58)</f>
        <v>225</v>
      </c>
      <c r="M60" s="253">
        <f>SUM(M57:M58)</f>
        <v>373</v>
      </c>
      <c r="N60" s="253">
        <f>SUM(N57:N58)</f>
        <v>728</v>
      </c>
    </row>
    <row r="61" spans="1:14" ht="12.75">
      <c r="A61" s="9"/>
      <c r="B61" s="9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</row>
    <row r="62" spans="1:14" ht="12.75">
      <c r="A62" s="4"/>
      <c r="B62" s="17" t="s">
        <v>42</v>
      </c>
      <c r="C62" s="4"/>
      <c r="D62" s="4"/>
      <c r="E62" s="4"/>
      <c r="F62" s="4"/>
      <c r="G62" s="136"/>
      <c r="H62" s="136"/>
      <c r="I62" s="136"/>
      <c r="J62" s="136"/>
      <c r="K62" s="136"/>
      <c r="L62" s="136"/>
      <c r="M62" s="136"/>
      <c r="N62" s="136"/>
    </row>
    <row r="63" spans="1:14" ht="12.75">
      <c r="A63" s="4"/>
      <c r="B63" s="17" t="s">
        <v>43</v>
      </c>
      <c r="C63" s="4"/>
      <c r="D63" s="4"/>
      <c r="E63" s="4"/>
      <c r="F63" s="4"/>
      <c r="G63" s="136"/>
      <c r="H63" s="136"/>
      <c r="I63" s="136"/>
      <c r="J63" s="136"/>
      <c r="K63" s="136"/>
      <c r="L63" s="136"/>
      <c r="M63" s="136"/>
      <c r="N63" s="136"/>
    </row>
    <row r="64" spans="1:14" ht="12.75">
      <c r="A64" s="4"/>
      <c r="B64" s="17"/>
      <c r="C64" s="4"/>
      <c r="D64" s="4"/>
      <c r="E64" s="4"/>
      <c r="F64" s="4"/>
      <c r="G64" s="136"/>
      <c r="H64" s="136"/>
      <c r="I64" s="136"/>
      <c r="J64" s="136"/>
      <c r="K64" s="136"/>
      <c r="L64" s="136"/>
      <c r="M64" s="136"/>
      <c r="N64" s="136"/>
    </row>
    <row r="65" spans="1:14" ht="12.75">
      <c r="A65" s="4"/>
      <c r="B65" s="17"/>
      <c r="C65" s="4"/>
      <c r="D65" s="4"/>
      <c r="E65" s="4"/>
      <c r="F65" s="4"/>
      <c r="G65" s="136"/>
      <c r="H65" s="136"/>
      <c r="I65" s="136"/>
      <c r="J65" s="136"/>
      <c r="K65" s="136"/>
      <c r="L65" s="136"/>
      <c r="M65" s="136"/>
      <c r="N65" s="136"/>
    </row>
    <row r="66" spans="1:15" ht="12.75">
      <c r="A66" s="4"/>
      <c r="B66" s="17"/>
      <c r="C66" s="4"/>
      <c r="D66" s="4"/>
      <c r="E66" s="4"/>
      <c r="F66" s="4"/>
      <c r="G66" s="136"/>
      <c r="H66" s="136"/>
      <c r="I66" s="136"/>
      <c r="J66" s="136"/>
      <c r="K66" s="136"/>
      <c r="L66" s="136"/>
      <c r="M66" s="136"/>
      <c r="N66" s="136"/>
      <c r="O66" s="47"/>
    </row>
    <row r="67" spans="2:7" ht="13.5" thickBot="1">
      <c r="B67" s="1" t="s">
        <v>62</v>
      </c>
      <c r="G67" s="137"/>
    </row>
    <row r="68" spans="1:14" ht="12.75" customHeight="1">
      <c r="A68" s="138" t="s">
        <v>0</v>
      </c>
      <c r="B68" s="10"/>
      <c r="C68" s="139"/>
      <c r="D68" s="477" t="s">
        <v>33</v>
      </c>
      <c r="E68" s="478"/>
      <c r="F68" s="478"/>
      <c r="G68" s="48" t="s">
        <v>22</v>
      </c>
      <c r="H68" s="51" t="s">
        <v>1</v>
      </c>
      <c r="I68" s="12" t="s">
        <v>26</v>
      </c>
      <c r="J68" s="480" t="s">
        <v>36</v>
      </c>
      <c r="K68" s="481"/>
      <c r="L68" s="481"/>
      <c r="M68" s="482"/>
      <c r="N68" s="116" t="s">
        <v>98</v>
      </c>
    </row>
    <row r="69" spans="1:14" ht="12.75">
      <c r="A69" s="140"/>
      <c r="B69" s="11" t="s">
        <v>13</v>
      </c>
      <c r="C69" s="58" t="s">
        <v>24</v>
      </c>
      <c r="D69" s="141" t="s">
        <v>2</v>
      </c>
      <c r="E69" s="25" t="s">
        <v>30</v>
      </c>
      <c r="F69" s="14" t="s">
        <v>16</v>
      </c>
      <c r="G69" s="49" t="s">
        <v>34</v>
      </c>
      <c r="H69" s="52" t="s">
        <v>32</v>
      </c>
      <c r="I69" s="13" t="s">
        <v>27</v>
      </c>
      <c r="J69" s="65" t="s">
        <v>2</v>
      </c>
      <c r="K69" s="483" t="s">
        <v>37</v>
      </c>
      <c r="L69" s="483"/>
      <c r="M69" s="112" t="s">
        <v>35</v>
      </c>
      <c r="N69" s="60" t="s">
        <v>141</v>
      </c>
    </row>
    <row r="70" spans="1:14" ht="12.75">
      <c r="A70" s="3"/>
      <c r="B70" s="11" t="s">
        <v>3</v>
      </c>
      <c r="C70" s="143"/>
      <c r="D70" s="140"/>
      <c r="E70" s="25" t="s">
        <v>14</v>
      </c>
      <c r="F70" s="7" t="s">
        <v>20</v>
      </c>
      <c r="G70" s="50" t="s">
        <v>40</v>
      </c>
      <c r="H70" s="52"/>
      <c r="I70" s="144" t="s">
        <v>28</v>
      </c>
      <c r="J70" s="26"/>
      <c r="K70" s="15" t="s">
        <v>15</v>
      </c>
      <c r="L70" s="145" t="s">
        <v>39</v>
      </c>
      <c r="M70" s="146"/>
      <c r="N70" s="60"/>
    </row>
    <row r="71" spans="1:14" ht="12.75">
      <c r="A71" s="140"/>
      <c r="B71" s="11"/>
      <c r="C71" s="136"/>
      <c r="D71" s="140"/>
      <c r="E71" s="25" t="s">
        <v>25</v>
      </c>
      <c r="F71" s="7" t="s">
        <v>17</v>
      </c>
      <c r="G71" s="50" t="s">
        <v>41</v>
      </c>
      <c r="H71" s="147"/>
      <c r="I71" s="13" t="s">
        <v>29</v>
      </c>
      <c r="J71" s="16"/>
      <c r="K71" s="148"/>
      <c r="L71" s="109"/>
      <c r="M71" s="110"/>
      <c r="N71" s="52"/>
    </row>
    <row r="72" spans="1:14" ht="12.75">
      <c r="A72" s="140"/>
      <c r="B72" s="147"/>
      <c r="C72" s="150"/>
      <c r="D72" s="140"/>
      <c r="E72" s="25" t="s">
        <v>31</v>
      </c>
      <c r="F72" s="7"/>
      <c r="G72" s="50" t="s">
        <v>18</v>
      </c>
      <c r="H72" s="52"/>
      <c r="I72" s="140" t="s">
        <v>44</v>
      </c>
      <c r="J72" s="151"/>
      <c r="K72" s="148"/>
      <c r="L72" s="152"/>
      <c r="M72" s="153"/>
      <c r="N72" s="147"/>
    </row>
    <row r="73" spans="1:14" ht="12.75">
      <c r="A73" s="140"/>
      <c r="B73" s="147"/>
      <c r="C73" s="150"/>
      <c r="D73" s="140"/>
      <c r="E73" s="25"/>
      <c r="F73" s="7"/>
      <c r="G73" s="50"/>
      <c r="H73" s="52"/>
      <c r="I73" s="140"/>
      <c r="J73" s="151"/>
      <c r="K73" s="148"/>
      <c r="L73" s="152"/>
      <c r="M73" s="153"/>
      <c r="N73" s="147"/>
    </row>
    <row r="74" spans="1:14" ht="13.5" thickBot="1">
      <c r="A74" s="156"/>
      <c r="B74" s="154"/>
      <c r="C74" s="137"/>
      <c r="D74" s="156"/>
      <c r="E74" s="28"/>
      <c r="F74" s="29"/>
      <c r="G74" s="29"/>
      <c r="H74" s="154"/>
      <c r="I74" s="156"/>
      <c r="J74" s="157"/>
      <c r="K74" s="158"/>
      <c r="L74" s="159"/>
      <c r="M74" s="160"/>
      <c r="N74" s="154"/>
    </row>
    <row r="75" spans="1:14" ht="13.5" thickBot="1">
      <c r="A75" s="255"/>
      <c r="B75" s="20" t="s">
        <v>23</v>
      </c>
      <c r="C75" s="162"/>
      <c r="D75" s="162"/>
      <c r="E75" s="137"/>
      <c r="F75" s="137"/>
      <c r="G75" s="137"/>
      <c r="H75" s="137"/>
      <c r="I75" s="137"/>
      <c r="J75" s="137"/>
      <c r="K75" s="137"/>
      <c r="L75" s="163"/>
      <c r="M75" s="163"/>
      <c r="N75" s="164"/>
    </row>
    <row r="76" spans="1:14" ht="13.5" thickBot="1">
      <c r="A76" s="22" t="s">
        <v>6</v>
      </c>
      <c r="B76" s="23" t="s">
        <v>8</v>
      </c>
      <c r="C76" s="23"/>
      <c r="D76" s="180"/>
      <c r="E76" s="163"/>
      <c r="F76" s="163"/>
      <c r="G76" s="163"/>
      <c r="H76" s="163"/>
      <c r="I76" s="163"/>
      <c r="J76" s="163"/>
      <c r="K76" s="163"/>
      <c r="L76" s="163"/>
      <c r="M76" s="163"/>
      <c r="N76" s="164"/>
    </row>
    <row r="77" spans="1:14" ht="12.75">
      <c r="A77" s="71" t="s">
        <v>4</v>
      </c>
      <c r="B77" s="256" t="s">
        <v>100</v>
      </c>
      <c r="C77" s="437">
        <v>3</v>
      </c>
      <c r="D77" s="438">
        <v>1</v>
      </c>
      <c r="E77" s="439">
        <v>0.75</v>
      </c>
      <c r="F77" s="402">
        <f>D77-E77</f>
        <v>0.25</v>
      </c>
      <c r="G77" s="284">
        <v>0</v>
      </c>
      <c r="H77" s="258" t="s">
        <v>59</v>
      </c>
      <c r="I77" s="382" t="s">
        <v>19</v>
      </c>
      <c r="J77" s="383">
        <f>SUM(K77:M77)</f>
        <v>19.5</v>
      </c>
      <c r="K77" s="384">
        <v>15</v>
      </c>
      <c r="L77" s="385">
        <v>0</v>
      </c>
      <c r="M77" s="132">
        <f>(E77*26)-K77-L77</f>
        <v>4.5</v>
      </c>
      <c r="N77" s="258">
        <f>F77*26</f>
        <v>6.5</v>
      </c>
    </row>
    <row r="78" spans="1:17" ht="12.75">
      <c r="A78" s="73" t="s">
        <v>50</v>
      </c>
      <c r="B78" s="256" t="s">
        <v>99</v>
      </c>
      <c r="C78" s="440">
        <v>3</v>
      </c>
      <c r="D78" s="436">
        <v>2</v>
      </c>
      <c r="E78" s="435">
        <v>0.75</v>
      </c>
      <c r="F78" s="402">
        <f>D78-E78</f>
        <v>1.25</v>
      </c>
      <c r="G78" s="277">
        <v>0</v>
      </c>
      <c r="H78" s="106" t="s">
        <v>59</v>
      </c>
      <c r="I78" s="386" t="s">
        <v>19</v>
      </c>
      <c r="J78" s="120">
        <f>SUM(K78:M78)</f>
        <v>19.5</v>
      </c>
      <c r="K78" s="111">
        <v>0</v>
      </c>
      <c r="L78" s="277">
        <v>15</v>
      </c>
      <c r="M78" s="395">
        <f>(E78*26)-K78-L78</f>
        <v>4.5</v>
      </c>
      <c r="N78" s="268">
        <f>F78*26</f>
        <v>32.5</v>
      </c>
      <c r="O78" s="1"/>
      <c r="P78" s="1"/>
      <c r="Q78" s="1"/>
    </row>
    <row r="79" spans="1:17" ht="12.75">
      <c r="A79" s="73" t="s">
        <v>51</v>
      </c>
      <c r="B79" s="166" t="s">
        <v>146</v>
      </c>
      <c r="C79" s="437">
        <v>3</v>
      </c>
      <c r="D79" s="438">
        <v>5</v>
      </c>
      <c r="E79" s="439">
        <v>2.5</v>
      </c>
      <c r="F79" s="402">
        <f>D79-E79</f>
        <v>2.5</v>
      </c>
      <c r="G79" s="284">
        <v>0</v>
      </c>
      <c r="H79" s="268" t="s">
        <v>59</v>
      </c>
      <c r="I79" s="382" t="s">
        <v>102</v>
      </c>
      <c r="J79" s="390">
        <f>SUM(K79:M79)</f>
        <v>65</v>
      </c>
      <c r="K79" s="121">
        <v>0</v>
      </c>
      <c r="L79" s="284">
        <v>15</v>
      </c>
      <c r="M79" s="395">
        <f>(E79*26)-K79-L79</f>
        <v>50</v>
      </c>
      <c r="N79" s="268">
        <f>F79*26</f>
        <v>65</v>
      </c>
      <c r="P79" s="8"/>
      <c r="Q79" s="8"/>
    </row>
    <row r="80" spans="1:17" ht="13.5" thickBot="1">
      <c r="A80" s="422" t="s">
        <v>53</v>
      </c>
      <c r="B80" s="198" t="s">
        <v>147</v>
      </c>
      <c r="C80" s="441">
        <v>4</v>
      </c>
      <c r="D80" s="442">
        <v>6</v>
      </c>
      <c r="E80" s="443">
        <v>2.5</v>
      </c>
      <c r="F80" s="402">
        <f>D80-E80</f>
        <v>3.5</v>
      </c>
      <c r="G80" s="388">
        <v>0</v>
      </c>
      <c r="H80" s="259" t="s">
        <v>59</v>
      </c>
      <c r="I80" s="389" t="s">
        <v>102</v>
      </c>
      <c r="J80" s="390">
        <f>SUM(K80:M80)</f>
        <v>65</v>
      </c>
      <c r="K80" s="387">
        <v>0</v>
      </c>
      <c r="L80" s="388">
        <v>15</v>
      </c>
      <c r="M80" s="395">
        <f>(E80*26)-K80-L80</f>
        <v>50</v>
      </c>
      <c r="N80" s="268">
        <f>F80*26</f>
        <v>91</v>
      </c>
      <c r="P80" s="8"/>
      <c r="Q80" s="8"/>
    </row>
    <row r="81" spans="1:17" ht="13.5" thickBot="1">
      <c r="A81" s="161"/>
      <c r="B81" s="179" t="s">
        <v>46</v>
      </c>
      <c r="C81" s="260"/>
      <c r="D81" s="279">
        <f>SUM(D77:D80)</f>
        <v>14</v>
      </c>
      <c r="E81" s="391">
        <f>SUM(E77:E80)</f>
        <v>6.5</v>
      </c>
      <c r="F81" s="281">
        <f>SUM(F77:F80)</f>
        <v>7.5</v>
      </c>
      <c r="G81" s="280">
        <f>SUM(G77:G80)</f>
        <v>0</v>
      </c>
      <c r="H81" s="264" t="s">
        <v>38</v>
      </c>
      <c r="I81" s="81" t="s">
        <v>38</v>
      </c>
      <c r="J81" s="392">
        <f>SUM(K81:M81)</f>
        <v>169</v>
      </c>
      <c r="K81" s="281">
        <v>15</v>
      </c>
      <c r="L81" s="280">
        <v>45</v>
      </c>
      <c r="M81" s="263">
        <f>SUM(M77:M80)</f>
        <v>109</v>
      </c>
      <c r="N81" s="264">
        <f>SUM(N77:N80)</f>
        <v>195</v>
      </c>
      <c r="P81" s="1"/>
      <c r="Q81" s="1"/>
    </row>
    <row r="82" spans="1:17" ht="12.75">
      <c r="A82" s="265"/>
      <c r="B82" s="266" t="s">
        <v>47</v>
      </c>
      <c r="C82" s="267"/>
      <c r="D82" s="393">
        <v>0</v>
      </c>
      <c r="E82" s="283">
        <v>0</v>
      </c>
      <c r="F82" s="121">
        <v>0</v>
      </c>
      <c r="G82" s="284">
        <v>0</v>
      </c>
      <c r="H82" s="258" t="s">
        <v>38</v>
      </c>
      <c r="I82" s="394" t="s">
        <v>38</v>
      </c>
      <c r="J82" s="383">
        <v>0</v>
      </c>
      <c r="K82" s="424">
        <v>0</v>
      </c>
      <c r="L82" s="384">
        <v>0</v>
      </c>
      <c r="M82" s="132">
        <v>0</v>
      </c>
      <c r="N82" s="394">
        <v>0</v>
      </c>
      <c r="P82" s="1"/>
      <c r="Q82" s="1"/>
    </row>
    <row r="83" spans="1:14" ht="13.5" thickBot="1">
      <c r="A83" s="189"/>
      <c r="B83" s="61" t="s">
        <v>48</v>
      </c>
      <c r="C83" s="269"/>
      <c r="D83" s="396">
        <f>SUM(D79:D80)</f>
        <v>11</v>
      </c>
      <c r="E83" s="396">
        <f>SUM(E79:E80)</f>
        <v>5</v>
      </c>
      <c r="F83" s="396">
        <f>SUM(F79:F80)</f>
        <v>6</v>
      </c>
      <c r="G83" s="396">
        <f>SUM(G79:G80)</f>
        <v>0</v>
      </c>
      <c r="H83" s="397" t="s">
        <v>38</v>
      </c>
      <c r="I83" s="398" t="s">
        <v>38</v>
      </c>
      <c r="J83" s="425">
        <f>SUM(J79:J80)</f>
        <v>130</v>
      </c>
      <c r="K83" s="423">
        <f>SUM(K79:K80)</f>
        <v>0</v>
      </c>
      <c r="L83" s="426">
        <f>SUM(L79:L80)</f>
        <v>30</v>
      </c>
      <c r="M83" s="446">
        <f>SUM(M79:M80)</f>
        <v>100</v>
      </c>
      <c r="N83" s="382">
        <f>SUM(N79:N80)</f>
        <v>156</v>
      </c>
    </row>
    <row r="84" spans="1:14" ht="13.5" thickBot="1">
      <c r="A84" s="22" t="s">
        <v>7</v>
      </c>
      <c r="B84" s="23" t="s">
        <v>11</v>
      </c>
      <c r="C84" s="62"/>
      <c r="D84" s="271"/>
      <c r="E84" s="272"/>
      <c r="F84" s="272"/>
      <c r="G84" s="272"/>
      <c r="H84" s="272"/>
      <c r="I84" s="272"/>
      <c r="J84" s="272"/>
      <c r="K84" s="272"/>
      <c r="L84" s="272"/>
      <c r="M84" s="272"/>
      <c r="N84" s="273"/>
    </row>
    <row r="85" spans="1:14" ht="12.75">
      <c r="A85" s="266" t="s">
        <v>4</v>
      </c>
      <c r="B85" s="71" t="s">
        <v>108</v>
      </c>
      <c r="C85" s="72">
        <v>4</v>
      </c>
      <c r="D85" s="432">
        <v>2</v>
      </c>
      <c r="E85" s="275">
        <v>1</v>
      </c>
      <c r="F85" s="433">
        <f>D85-E85</f>
        <v>1</v>
      </c>
      <c r="G85" s="132">
        <v>0</v>
      </c>
      <c r="H85" s="274" t="s">
        <v>59</v>
      </c>
      <c r="I85" s="274" t="s">
        <v>19</v>
      </c>
      <c r="J85" s="383">
        <f aca="true" t="shared" si="4" ref="J85:J100">SUM(K85:M85)</f>
        <v>26</v>
      </c>
      <c r="K85" s="275">
        <v>15</v>
      </c>
      <c r="L85" s="276">
        <v>0</v>
      </c>
      <c r="M85" s="399">
        <f>(E85*26)-K85-L85</f>
        <v>11</v>
      </c>
      <c r="N85" s="258">
        <f>F85*26</f>
        <v>26</v>
      </c>
    </row>
    <row r="86" spans="1:14" ht="12.75">
      <c r="A86" s="76" t="s">
        <v>50</v>
      </c>
      <c r="B86" s="73" t="s">
        <v>121</v>
      </c>
      <c r="C86" s="74">
        <v>4</v>
      </c>
      <c r="D86" s="434">
        <v>3</v>
      </c>
      <c r="E86" s="435">
        <v>1</v>
      </c>
      <c r="F86" s="403">
        <f aca="true" t="shared" si="5" ref="F86:F97">D86-E86</f>
        <v>2</v>
      </c>
      <c r="G86" s="277">
        <v>0</v>
      </c>
      <c r="H86" s="106" t="s">
        <v>59</v>
      </c>
      <c r="I86" s="106" t="s">
        <v>19</v>
      </c>
      <c r="J86" s="400">
        <f t="shared" si="4"/>
        <v>26</v>
      </c>
      <c r="K86" s="111">
        <v>15</v>
      </c>
      <c r="L86" s="277">
        <v>0</v>
      </c>
      <c r="M86" s="427">
        <f aca="true" t="shared" si="6" ref="M86:M97">(E86*26)-K86-L86</f>
        <v>11</v>
      </c>
      <c r="N86" s="259">
        <f aca="true" t="shared" si="7" ref="N86:N97">F86*26</f>
        <v>52</v>
      </c>
    </row>
    <row r="87" spans="1:14" ht="12.75">
      <c r="A87" s="76" t="s">
        <v>51</v>
      </c>
      <c r="B87" s="73" t="s">
        <v>116</v>
      </c>
      <c r="C87" s="74">
        <v>4</v>
      </c>
      <c r="D87" s="434">
        <v>3</v>
      </c>
      <c r="E87" s="435">
        <v>2</v>
      </c>
      <c r="F87" s="403">
        <f t="shared" si="5"/>
        <v>1</v>
      </c>
      <c r="G87" s="277">
        <v>0</v>
      </c>
      <c r="H87" s="106" t="s">
        <v>60</v>
      </c>
      <c r="I87" s="106" t="s">
        <v>19</v>
      </c>
      <c r="J87" s="400">
        <f t="shared" si="4"/>
        <v>52</v>
      </c>
      <c r="K87" s="111">
        <v>30</v>
      </c>
      <c r="L87" s="277">
        <v>0</v>
      </c>
      <c r="M87" s="429">
        <f t="shared" si="6"/>
        <v>22</v>
      </c>
      <c r="N87" s="430">
        <f t="shared" si="7"/>
        <v>26</v>
      </c>
    </row>
    <row r="88" spans="1:14" ht="12.75">
      <c r="A88" s="76" t="s">
        <v>53</v>
      </c>
      <c r="B88" s="73" t="s">
        <v>118</v>
      </c>
      <c r="C88" s="74">
        <v>3</v>
      </c>
      <c r="D88" s="434">
        <v>2</v>
      </c>
      <c r="E88" s="435">
        <v>1.25</v>
      </c>
      <c r="F88" s="404">
        <f t="shared" si="5"/>
        <v>0.75</v>
      </c>
      <c r="G88" s="277">
        <v>2</v>
      </c>
      <c r="H88" s="106" t="s">
        <v>60</v>
      </c>
      <c r="I88" s="106" t="s">
        <v>19</v>
      </c>
      <c r="J88" s="400">
        <f t="shared" si="4"/>
        <v>32.5</v>
      </c>
      <c r="K88" s="111">
        <v>15</v>
      </c>
      <c r="L88" s="277">
        <v>0</v>
      </c>
      <c r="M88" s="429">
        <f t="shared" si="6"/>
        <v>17.5</v>
      </c>
      <c r="N88" s="430">
        <f t="shared" si="7"/>
        <v>19.5</v>
      </c>
    </row>
    <row r="89" spans="1:14" ht="12.75">
      <c r="A89" s="76" t="s">
        <v>55</v>
      </c>
      <c r="B89" s="73" t="s">
        <v>58</v>
      </c>
      <c r="C89" s="74">
        <v>4</v>
      </c>
      <c r="D89" s="436">
        <v>4</v>
      </c>
      <c r="E89" s="435">
        <v>2</v>
      </c>
      <c r="F89" s="403">
        <f t="shared" si="5"/>
        <v>2</v>
      </c>
      <c r="G89" s="277">
        <v>4</v>
      </c>
      <c r="H89" s="106" t="s">
        <v>59</v>
      </c>
      <c r="I89" s="106" t="s">
        <v>19</v>
      </c>
      <c r="J89" s="400">
        <f t="shared" si="4"/>
        <v>52</v>
      </c>
      <c r="K89" s="111">
        <v>0</v>
      </c>
      <c r="L89" s="277">
        <v>30</v>
      </c>
      <c r="M89" s="429">
        <f t="shared" si="6"/>
        <v>22</v>
      </c>
      <c r="N89" s="430">
        <f t="shared" si="7"/>
        <v>52</v>
      </c>
    </row>
    <row r="90" spans="1:14" ht="12.75">
      <c r="A90" s="76" t="s">
        <v>56</v>
      </c>
      <c r="B90" s="73" t="s">
        <v>136</v>
      </c>
      <c r="C90" s="74">
        <v>3</v>
      </c>
      <c r="D90" s="434">
        <v>2</v>
      </c>
      <c r="E90" s="435">
        <v>1.5</v>
      </c>
      <c r="F90" s="404">
        <f t="shared" si="5"/>
        <v>0.5</v>
      </c>
      <c r="G90" s="277">
        <v>0</v>
      </c>
      <c r="H90" s="106" t="s">
        <v>59</v>
      </c>
      <c r="I90" s="106" t="s">
        <v>19</v>
      </c>
      <c r="J90" s="400">
        <f t="shared" si="4"/>
        <v>39</v>
      </c>
      <c r="K90" s="111">
        <v>30</v>
      </c>
      <c r="L90" s="277">
        <v>0</v>
      </c>
      <c r="M90" s="429">
        <f t="shared" si="6"/>
        <v>9</v>
      </c>
      <c r="N90" s="430">
        <f t="shared" si="7"/>
        <v>13</v>
      </c>
    </row>
    <row r="91" spans="1:14" ht="12.75">
      <c r="A91" s="76" t="s">
        <v>57</v>
      </c>
      <c r="B91" s="73" t="s">
        <v>119</v>
      </c>
      <c r="C91" s="74">
        <v>4</v>
      </c>
      <c r="D91" s="434">
        <v>4</v>
      </c>
      <c r="E91" s="435">
        <v>2.5</v>
      </c>
      <c r="F91" s="403">
        <f t="shared" si="5"/>
        <v>1.5</v>
      </c>
      <c r="G91" s="277">
        <v>4</v>
      </c>
      <c r="H91" s="106" t="s">
        <v>59</v>
      </c>
      <c r="I91" s="106" t="s">
        <v>19</v>
      </c>
      <c r="J91" s="400">
        <f t="shared" si="4"/>
        <v>65</v>
      </c>
      <c r="K91" s="111">
        <v>0</v>
      </c>
      <c r="L91" s="277">
        <v>30</v>
      </c>
      <c r="M91" s="429">
        <f t="shared" si="6"/>
        <v>35</v>
      </c>
      <c r="N91" s="430">
        <f t="shared" si="7"/>
        <v>39</v>
      </c>
    </row>
    <row r="92" spans="1:14" ht="12.75">
      <c r="A92" s="76" t="s">
        <v>104</v>
      </c>
      <c r="B92" s="73" t="s">
        <v>120</v>
      </c>
      <c r="C92" s="74">
        <v>3</v>
      </c>
      <c r="D92" s="434">
        <v>3</v>
      </c>
      <c r="E92" s="435">
        <v>2.25</v>
      </c>
      <c r="F92" s="404">
        <f t="shared" si="5"/>
        <v>0.75</v>
      </c>
      <c r="G92" s="277">
        <v>0</v>
      </c>
      <c r="H92" s="106" t="s">
        <v>59</v>
      </c>
      <c r="I92" s="106" t="s">
        <v>19</v>
      </c>
      <c r="J92" s="400">
        <f t="shared" si="4"/>
        <v>58.5</v>
      </c>
      <c r="K92" s="111">
        <v>0</v>
      </c>
      <c r="L92" s="277">
        <v>30</v>
      </c>
      <c r="M92" s="431">
        <f t="shared" si="6"/>
        <v>28.5</v>
      </c>
      <c r="N92" s="106">
        <f t="shared" si="7"/>
        <v>19.5</v>
      </c>
    </row>
    <row r="93" spans="1:14" ht="12.75">
      <c r="A93" s="76" t="s">
        <v>106</v>
      </c>
      <c r="B93" s="73" t="s">
        <v>139</v>
      </c>
      <c r="C93" s="74">
        <v>3</v>
      </c>
      <c r="D93" s="434">
        <v>3</v>
      </c>
      <c r="E93" s="435">
        <v>2</v>
      </c>
      <c r="F93" s="403">
        <f t="shared" si="5"/>
        <v>1</v>
      </c>
      <c r="G93" s="277">
        <v>3</v>
      </c>
      <c r="H93" s="106" t="s">
        <v>59</v>
      </c>
      <c r="I93" s="106" t="s">
        <v>19</v>
      </c>
      <c r="J93" s="120">
        <f t="shared" si="4"/>
        <v>52</v>
      </c>
      <c r="K93" s="111">
        <v>0</v>
      </c>
      <c r="L93" s="277">
        <v>45</v>
      </c>
      <c r="M93" s="431">
        <f t="shared" si="6"/>
        <v>7</v>
      </c>
      <c r="N93" s="106">
        <f t="shared" si="7"/>
        <v>26</v>
      </c>
    </row>
    <row r="94" spans="1:14" ht="12.75">
      <c r="A94" s="76" t="s">
        <v>109</v>
      </c>
      <c r="B94" s="73" t="s">
        <v>140</v>
      </c>
      <c r="C94" s="74">
        <v>4</v>
      </c>
      <c r="D94" s="434">
        <v>4</v>
      </c>
      <c r="E94" s="435">
        <v>2.5</v>
      </c>
      <c r="F94" s="404">
        <f t="shared" si="5"/>
        <v>1.5</v>
      </c>
      <c r="G94" s="444">
        <v>4</v>
      </c>
      <c r="H94" s="386" t="s">
        <v>59</v>
      </c>
      <c r="I94" s="106" t="s">
        <v>19</v>
      </c>
      <c r="J94" s="120">
        <f t="shared" si="4"/>
        <v>65</v>
      </c>
      <c r="K94" s="111">
        <v>0</v>
      </c>
      <c r="L94" s="277">
        <v>45</v>
      </c>
      <c r="M94" s="427">
        <f t="shared" si="6"/>
        <v>20</v>
      </c>
      <c r="N94" s="259">
        <f t="shared" si="7"/>
        <v>39</v>
      </c>
    </row>
    <row r="95" spans="1:14" ht="12.75">
      <c r="A95" s="76" t="s">
        <v>110</v>
      </c>
      <c r="B95" s="73" t="s">
        <v>105</v>
      </c>
      <c r="C95" s="74">
        <v>4</v>
      </c>
      <c r="D95" s="434">
        <v>4</v>
      </c>
      <c r="E95" s="435">
        <v>2.5</v>
      </c>
      <c r="F95" s="403">
        <f t="shared" si="5"/>
        <v>1.5</v>
      </c>
      <c r="G95" s="445">
        <v>0</v>
      </c>
      <c r="H95" s="386" t="s">
        <v>60</v>
      </c>
      <c r="I95" s="106" t="s">
        <v>19</v>
      </c>
      <c r="J95" s="120">
        <f t="shared" si="4"/>
        <v>65</v>
      </c>
      <c r="K95" s="111">
        <v>30</v>
      </c>
      <c r="L95" s="277">
        <v>0</v>
      </c>
      <c r="M95" s="431">
        <f t="shared" si="6"/>
        <v>35</v>
      </c>
      <c r="N95" s="106">
        <f t="shared" si="7"/>
        <v>39</v>
      </c>
    </row>
    <row r="96" spans="1:14" ht="12.75">
      <c r="A96" s="76">
        <v>12</v>
      </c>
      <c r="B96" s="70" t="s">
        <v>132</v>
      </c>
      <c r="C96" s="74">
        <v>3</v>
      </c>
      <c r="D96" s="434">
        <v>6</v>
      </c>
      <c r="E96" s="403">
        <v>2.5</v>
      </c>
      <c r="F96" s="403">
        <f t="shared" si="5"/>
        <v>3.5</v>
      </c>
      <c r="G96" s="395">
        <v>0</v>
      </c>
      <c r="H96" s="386" t="s">
        <v>59</v>
      </c>
      <c r="I96" s="106" t="s">
        <v>102</v>
      </c>
      <c r="J96" s="120">
        <f t="shared" si="4"/>
        <v>65</v>
      </c>
      <c r="K96" s="111">
        <v>30</v>
      </c>
      <c r="L96" s="277">
        <v>0</v>
      </c>
      <c r="M96" s="427">
        <f t="shared" si="6"/>
        <v>35</v>
      </c>
      <c r="N96" s="259">
        <f t="shared" si="7"/>
        <v>91</v>
      </c>
    </row>
    <row r="97" spans="1:14" ht="13.5" thickBot="1">
      <c r="A97" s="219">
        <v>13</v>
      </c>
      <c r="B97" s="70" t="s">
        <v>133</v>
      </c>
      <c r="C97" s="74">
        <v>3</v>
      </c>
      <c r="D97" s="75">
        <v>6</v>
      </c>
      <c r="E97" s="111">
        <v>2.5</v>
      </c>
      <c r="F97" s="402">
        <f t="shared" si="5"/>
        <v>3.5</v>
      </c>
      <c r="G97" s="277">
        <v>0</v>
      </c>
      <c r="H97" s="106" t="s">
        <v>59</v>
      </c>
      <c r="I97" s="106" t="s">
        <v>102</v>
      </c>
      <c r="J97" s="390">
        <f t="shared" si="4"/>
        <v>65</v>
      </c>
      <c r="K97" s="111">
        <v>0</v>
      </c>
      <c r="L97" s="277">
        <v>30</v>
      </c>
      <c r="M97" s="428">
        <f t="shared" si="6"/>
        <v>35</v>
      </c>
      <c r="N97" s="401">
        <f t="shared" si="7"/>
        <v>91</v>
      </c>
    </row>
    <row r="98" spans="1:14" ht="13.5" thickBot="1">
      <c r="A98" s="161"/>
      <c r="B98" s="179" t="s">
        <v>46</v>
      </c>
      <c r="C98" s="278"/>
      <c r="D98" s="279">
        <f>SUM(D85:D97)</f>
        <v>46</v>
      </c>
      <c r="E98" s="391">
        <f>SUM(E85:E97)</f>
        <v>25.5</v>
      </c>
      <c r="F98" s="281">
        <f>SUM(F85:F97)</f>
        <v>20.5</v>
      </c>
      <c r="G98" s="280">
        <f>SUM(G85:G97)</f>
        <v>17</v>
      </c>
      <c r="H98" s="264" t="s">
        <v>38</v>
      </c>
      <c r="I98" s="264" t="s">
        <v>38</v>
      </c>
      <c r="J98" s="392">
        <f t="shared" si="4"/>
        <v>663</v>
      </c>
      <c r="K98" s="281">
        <f>SUM(K85:K97)</f>
        <v>165</v>
      </c>
      <c r="L98" s="280">
        <f>SUM(L85:L97)</f>
        <v>210</v>
      </c>
      <c r="M98" s="263">
        <f>SUM(M85:M97)</f>
        <v>288</v>
      </c>
      <c r="N98" s="264">
        <f>SUM(N85:N97)</f>
        <v>533</v>
      </c>
    </row>
    <row r="99" spans="1:14" ht="12.75">
      <c r="A99" s="265"/>
      <c r="B99" s="71" t="s">
        <v>47</v>
      </c>
      <c r="C99" s="257"/>
      <c r="D99" s="449">
        <f>SUM(D88:D89,D91,D93:D94)</f>
        <v>17</v>
      </c>
      <c r="E99" s="450">
        <f>SUM(E88:E89,E91,E93:E94)</f>
        <v>10.25</v>
      </c>
      <c r="F99" s="393">
        <f>SUM(F88:F89,F91,F93:F94)</f>
        <v>6.75</v>
      </c>
      <c r="G99" s="284">
        <f>SUM(G98)</f>
        <v>17</v>
      </c>
      <c r="H99" s="258" t="s">
        <v>38</v>
      </c>
      <c r="I99" s="258" t="s">
        <v>38</v>
      </c>
      <c r="J99" s="120">
        <f>SUM(K99:M99)</f>
        <v>266.5</v>
      </c>
      <c r="K99" s="121">
        <f>SUM(K88,K89,K91,K93,K94)</f>
        <v>15</v>
      </c>
      <c r="L99" s="121">
        <f>SUM(L88,L89,L91,L93,L94)</f>
        <v>150</v>
      </c>
      <c r="M99" s="132">
        <f>SUM(M88,M89,M91,M93,M94)</f>
        <v>101.5</v>
      </c>
      <c r="N99" s="394">
        <f>SUM(N88,N89,N91,N93,N94)</f>
        <v>175.5</v>
      </c>
    </row>
    <row r="100" spans="1:14" ht="13.5" thickBot="1">
      <c r="A100" s="285"/>
      <c r="B100" s="21" t="s">
        <v>48</v>
      </c>
      <c r="C100" s="286"/>
      <c r="D100" s="287">
        <f>SUM(D96:D97)</f>
        <v>12</v>
      </c>
      <c r="E100" s="451">
        <f>SUM(E96:E97)</f>
        <v>5</v>
      </c>
      <c r="F100" s="288">
        <f>SUM(F96:F97)</f>
        <v>7</v>
      </c>
      <c r="G100" s="290">
        <v>0</v>
      </c>
      <c r="H100" s="259" t="s">
        <v>38</v>
      </c>
      <c r="I100" s="259" t="s">
        <v>38</v>
      </c>
      <c r="J100" s="390">
        <f t="shared" si="4"/>
        <v>130</v>
      </c>
      <c r="K100" s="289">
        <f>SUM(K96:K97)</f>
        <v>30</v>
      </c>
      <c r="L100" s="290">
        <f>SUM(L96:L97)</f>
        <v>30</v>
      </c>
      <c r="M100" s="270">
        <f>SUM(M96:M97)</f>
        <v>70</v>
      </c>
      <c r="N100" s="401">
        <f>SUM(N96:N97)</f>
        <v>182</v>
      </c>
    </row>
    <row r="101" spans="1:14" ht="13.5" thickBot="1">
      <c r="A101" s="33"/>
      <c r="B101" s="57"/>
      <c r="C101" s="63"/>
      <c r="D101" s="63"/>
      <c r="E101" s="63"/>
      <c r="F101" s="63"/>
      <c r="G101" s="292"/>
      <c r="H101" s="292"/>
      <c r="I101" s="292"/>
      <c r="J101" s="292"/>
      <c r="K101" s="292"/>
      <c r="L101" s="292"/>
      <c r="M101" s="292"/>
      <c r="N101" s="293"/>
    </row>
    <row r="102" spans="1:14" ht="13.5" thickBot="1">
      <c r="A102" s="77"/>
      <c r="B102" s="78" t="s">
        <v>134</v>
      </c>
      <c r="C102" s="294">
        <v>3</v>
      </c>
      <c r="D102" s="453">
        <f>SUM(D77:D79,D88,D90,D92:D93,D96:D97)</f>
        <v>30</v>
      </c>
      <c r="E102" s="453">
        <f>SUM(E77:E79,E88,E90,E92:E93,E96:E97)</f>
        <v>16</v>
      </c>
      <c r="F102" s="453">
        <f>SUM(F77:F79,F88,F90,F92:F93,F96:F97)</f>
        <v>14</v>
      </c>
      <c r="G102" s="454">
        <f>SUM(G77:G79,G88,G90,G92:G93,G96:G97)</f>
        <v>5</v>
      </c>
      <c r="H102" s="83" t="s">
        <v>38</v>
      </c>
      <c r="I102" s="83" t="s">
        <v>38</v>
      </c>
      <c r="J102" s="82">
        <f>SUM(J77:J79,J88,J90,J92:J93,J96:J97)</f>
        <v>416</v>
      </c>
      <c r="K102" s="82">
        <f>SUM(K77:K79,K88,K90,K92:K93,K96:K97)</f>
        <v>90</v>
      </c>
      <c r="L102" s="82">
        <f>SUM(L77:L79,L88,L90,L92:L93,L96:L97)</f>
        <v>135</v>
      </c>
      <c r="M102" s="130">
        <f>SUM(M77:M79,M88,M90,M92:M93,M96:M97)</f>
        <v>191</v>
      </c>
      <c r="N102" s="83">
        <f>SUM(N77:N79,N88,N90,N92:N93,N96:N97)</f>
        <v>364</v>
      </c>
    </row>
    <row r="103" spans="1:14" ht="13.5" thickBot="1">
      <c r="A103" s="79"/>
      <c r="B103" s="80" t="s">
        <v>134</v>
      </c>
      <c r="C103" s="295">
        <v>4</v>
      </c>
      <c r="D103" s="455">
        <f>SUM(D80,D85:D87,D89,D91,D94:D95)</f>
        <v>30</v>
      </c>
      <c r="E103" s="455">
        <f>SUM(E80,E85:E87,E89,E91,E94:E95)</f>
        <v>16</v>
      </c>
      <c r="F103" s="455">
        <f>SUM(F80,F85:F87,F89,F91,F94:F95)</f>
        <v>14</v>
      </c>
      <c r="G103" s="456">
        <f>SUM(G80,G85:G87,G89,G91,G94:G95)</f>
        <v>12</v>
      </c>
      <c r="H103" s="85" t="s">
        <v>38</v>
      </c>
      <c r="I103" s="85" t="s">
        <v>38</v>
      </c>
      <c r="J103" s="84">
        <f>SUM(J80,J85:J87,J89,J91,J94:J95)</f>
        <v>416</v>
      </c>
      <c r="K103" s="84">
        <f>SUM(K80,K85:K87,K89,K91,K94:K95)</f>
        <v>90</v>
      </c>
      <c r="L103" s="84">
        <f>SUM(L80,L85:L87,L89,L91,L94:L95)</f>
        <v>120</v>
      </c>
      <c r="M103" s="131">
        <f>SUM(M80,M85:M87,M89,M91,M94:M95)</f>
        <v>206</v>
      </c>
      <c r="N103" s="85">
        <f>SUM(N80,N85:N87,N89,N91,N94:N95)</f>
        <v>364</v>
      </c>
    </row>
    <row r="104" spans="1:14" ht="13.5" thickBot="1">
      <c r="A104" s="3"/>
      <c r="B104" s="17"/>
      <c r="C104" s="64"/>
      <c r="D104" s="64"/>
      <c r="E104" s="64"/>
      <c r="F104" s="64"/>
      <c r="G104" s="296"/>
      <c r="H104" s="296"/>
      <c r="I104" s="296"/>
      <c r="J104" s="296"/>
      <c r="K104" s="296"/>
      <c r="L104" s="297"/>
      <c r="M104" s="297"/>
      <c r="N104" s="298"/>
    </row>
    <row r="105" spans="1:14" ht="13.5" thickBot="1">
      <c r="A105" s="500" t="s">
        <v>96</v>
      </c>
      <c r="B105" s="501"/>
      <c r="C105" s="264" t="s">
        <v>38</v>
      </c>
      <c r="D105" s="299">
        <f>SUM(D81,D98)</f>
        <v>60</v>
      </c>
      <c r="E105" s="262">
        <f>SUM(E98,E81)</f>
        <v>32</v>
      </c>
      <c r="F105" s="262">
        <f>SUM(F98,F81)</f>
        <v>28</v>
      </c>
      <c r="G105" s="263">
        <f>SUM(G102:G103)</f>
        <v>17</v>
      </c>
      <c r="H105" s="81" t="s">
        <v>38</v>
      </c>
      <c r="I105" s="81" t="s">
        <v>38</v>
      </c>
      <c r="J105" s="186">
        <f>SUM(J102:J103)</f>
        <v>832</v>
      </c>
      <c r="K105" s="261">
        <f>SUM(K98,K81)</f>
        <v>180</v>
      </c>
      <c r="L105" s="262">
        <f>SUM(L98,L81)</f>
        <v>255</v>
      </c>
      <c r="M105" s="282">
        <f>SUM(M98,M81)</f>
        <v>397</v>
      </c>
      <c r="N105" s="264">
        <f>SUM(N102:N103)</f>
        <v>728</v>
      </c>
    </row>
    <row r="106" spans="1:14" ht="12.75">
      <c r="A106" s="9"/>
      <c r="B106" s="9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</row>
    <row r="107" spans="1:14" ht="12.75">
      <c r="A107" s="4"/>
      <c r="B107" s="17" t="s">
        <v>42</v>
      </c>
      <c r="C107" s="4"/>
      <c r="D107" s="4"/>
      <c r="E107" s="4"/>
      <c r="F107" s="4"/>
      <c r="G107" s="136"/>
      <c r="H107" s="136"/>
      <c r="I107" s="136"/>
      <c r="J107" s="136"/>
      <c r="K107" s="136"/>
      <c r="L107" s="136"/>
      <c r="M107" s="300"/>
      <c r="N107" s="136"/>
    </row>
    <row r="108" spans="1:14" ht="12.75">
      <c r="A108" s="4"/>
      <c r="B108" s="17" t="s">
        <v>43</v>
      </c>
      <c r="C108" s="4"/>
      <c r="D108" s="4"/>
      <c r="E108" s="4"/>
      <c r="F108" s="4"/>
      <c r="G108" s="136"/>
      <c r="H108" s="136"/>
      <c r="I108" s="136"/>
      <c r="J108" s="301"/>
      <c r="K108" s="136"/>
      <c r="L108" s="136"/>
      <c r="M108" s="136"/>
      <c r="N108" s="136"/>
    </row>
    <row r="109" spans="1:14" ht="12.75">
      <c r="A109" s="4"/>
      <c r="B109" s="17"/>
      <c r="C109" s="4"/>
      <c r="D109" s="4"/>
      <c r="E109" s="4"/>
      <c r="F109" s="4"/>
      <c r="G109" s="136"/>
      <c r="H109" s="136"/>
      <c r="I109" s="136"/>
      <c r="J109" s="136"/>
      <c r="K109" s="136"/>
      <c r="L109" s="136"/>
      <c r="M109" s="136"/>
      <c r="N109" s="136"/>
    </row>
    <row r="110" spans="1:14" ht="12.75">
      <c r="A110" s="4"/>
      <c r="B110" s="17"/>
      <c r="C110" s="4"/>
      <c r="D110" s="4"/>
      <c r="E110" s="4"/>
      <c r="F110" s="4"/>
      <c r="G110" s="136"/>
      <c r="H110" s="136"/>
      <c r="I110" s="136"/>
      <c r="J110" s="136"/>
      <c r="K110" s="136"/>
      <c r="L110" s="136"/>
      <c r="M110" s="136"/>
      <c r="N110" s="136"/>
    </row>
    <row r="111" spans="1:14" ht="16.5" thickBot="1">
      <c r="A111" s="4"/>
      <c r="B111" s="505" t="s">
        <v>63</v>
      </c>
      <c r="C111" s="505"/>
      <c r="D111" s="505"/>
      <c r="E111" s="505"/>
      <c r="F111" s="4"/>
      <c r="G111" s="136"/>
      <c r="H111" s="136"/>
      <c r="I111" s="136"/>
      <c r="J111" s="136"/>
      <c r="K111" s="136"/>
      <c r="L111" s="136"/>
      <c r="M111" s="136"/>
      <c r="N111" s="136"/>
    </row>
    <row r="112" spans="1:14" ht="12.75">
      <c r="A112" s="138" t="s">
        <v>0</v>
      </c>
      <c r="B112" s="10"/>
      <c r="C112" s="139"/>
      <c r="D112" s="477" t="s">
        <v>33</v>
      </c>
      <c r="E112" s="478"/>
      <c r="F112" s="478"/>
      <c r="G112" s="48" t="s">
        <v>22</v>
      </c>
      <c r="H112" s="51"/>
      <c r="I112" s="2"/>
      <c r="J112" s="477" t="s">
        <v>36</v>
      </c>
      <c r="K112" s="478"/>
      <c r="L112" s="478"/>
      <c r="M112" s="479"/>
      <c r="N112" s="115" t="s">
        <v>16</v>
      </c>
    </row>
    <row r="113" spans="1:14" ht="12.75">
      <c r="A113" s="140"/>
      <c r="B113" s="11" t="s">
        <v>13</v>
      </c>
      <c r="C113" s="143" t="s">
        <v>64</v>
      </c>
      <c r="D113" s="141" t="s">
        <v>2</v>
      </c>
      <c r="E113" s="25" t="s">
        <v>30</v>
      </c>
      <c r="F113" s="14" t="s">
        <v>16</v>
      </c>
      <c r="G113" s="49" t="s">
        <v>34</v>
      </c>
      <c r="H113" s="52" t="s">
        <v>65</v>
      </c>
      <c r="I113" s="58" t="s">
        <v>64</v>
      </c>
      <c r="J113" s="302" t="s">
        <v>2</v>
      </c>
      <c r="K113" s="499" t="s">
        <v>37</v>
      </c>
      <c r="L113" s="499"/>
      <c r="M113" s="69" t="s">
        <v>35</v>
      </c>
      <c r="N113" s="114" t="s">
        <v>141</v>
      </c>
    </row>
    <row r="114" spans="1:14" ht="12.75">
      <c r="A114" s="3"/>
      <c r="B114" s="11" t="s">
        <v>3</v>
      </c>
      <c r="C114" s="143"/>
      <c r="D114" s="140"/>
      <c r="E114" s="25" t="s">
        <v>14</v>
      </c>
      <c r="F114" s="7" t="s">
        <v>20</v>
      </c>
      <c r="G114" s="50" t="s">
        <v>66</v>
      </c>
      <c r="H114" s="52"/>
      <c r="I114" s="59"/>
      <c r="J114" s="26"/>
      <c r="K114" s="27" t="s">
        <v>15</v>
      </c>
      <c r="L114" s="113" t="s">
        <v>67</v>
      </c>
      <c r="M114" s="69"/>
      <c r="N114" s="114"/>
    </row>
    <row r="115" spans="1:14" ht="12.75">
      <c r="A115" s="140"/>
      <c r="B115" s="11"/>
      <c r="C115" s="136"/>
      <c r="D115" s="140"/>
      <c r="E115" s="25" t="s">
        <v>25</v>
      </c>
      <c r="F115" s="7" t="s">
        <v>17</v>
      </c>
      <c r="G115" s="50" t="s">
        <v>68</v>
      </c>
      <c r="H115" s="147"/>
      <c r="I115" s="6"/>
      <c r="J115" s="16"/>
      <c r="K115" s="148"/>
      <c r="L115" s="109"/>
      <c r="M115" s="110"/>
      <c r="N115" s="114"/>
    </row>
    <row r="116" spans="1:14" ht="12.75">
      <c r="A116" s="140"/>
      <c r="B116" s="147"/>
      <c r="C116" s="150"/>
      <c r="D116" s="140"/>
      <c r="E116" s="25" t="s">
        <v>31</v>
      </c>
      <c r="F116" s="7"/>
      <c r="G116" s="50" t="s">
        <v>18</v>
      </c>
      <c r="H116" s="52"/>
      <c r="I116" s="136"/>
      <c r="J116" s="151"/>
      <c r="K116" s="148"/>
      <c r="L116" s="152"/>
      <c r="M116" s="153"/>
      <c r="N116" s="149"/>
    </row>
    <row r="117" spans="1:14" ht="12.75">
      <c r="A117" s="140"/>
      <c r="B117" s="147"/>
      <c r="C117" s="150"/>
      <c r="D117" s="140"/>
      <c r="E117" s="25"/>
      <c r="F117" s="7"/>
      <c r="G117" s="50"/>
      <c r="H117" s="52"/>
      <c r="I117" s="136"/>
      <c r="J117" s="151"/>
      <c r="K117" s="148"/>
      <c r="L117" s="152"/>
      <c r="M117" s="153"/>
      <c r="N117" s="149"/>
    </row>
    <row r="118" spans="1:14" ht="13.5" thickBot="1">
      <c r="A118" s="156"/>
      <c r="B118" s="154"/>
      <c r="C118" s="137"/>
      <c r="D118" s="156"/>
      <c r="E118" s="28"/>
      <c r="F118" s="29"/>
      <c r="G118" s="29"/>
      <c r="H118" s="154"/>
      <c r="I118" s="137"/>
      <c r="J118" s="157"/>
      <c r="K118" s="158"/>
      <c r="L118" s="159"/>
      <c r="M118" s="160"/>
      <c r="N118" s="155"/>
    </row>
    <row r="119" spans="1:14" ht="16.5" thickBot="1">
      <c r="A119" s="503" t="s">
        <v>69</v>
      </c>
      <c r="B119" s="504"/>
      <c r="C119" s="94" t="s">
        <v>38</v>
      </c>
      <c r="D119" s="303">
        <f>SUM(D105,D60)</f>
        <v>120</v>
      </c>
      <c r="E119" s="304">
        <f>SUM(E105,E60)</f>
        <v>64</v>
      </c>
      <c r="F119" s="304">
        <f>SUM(F105,F60)</f>
        <v>56</v>
      </c>
      <c r="G119" s="305">
        <f>SUM(G105,G60)</f>
        <v>35.5</v>
      </c>
      <c r="H119" s="306" t="s">
        <v>38</v>
      </c>
      <c r="I119" s="307" t="s">
        <v>38</v>
      </c>
      <c r="J119" s="185">
        <f>SUM(J105,J60)</f>
        <v>1637</v>
      </c>
      <c r="K119" s="308">
        <f>SUM(K105,K60)</f>
        <v>387</v>
      </c>
      <c r="L119" s="185">
        <f>SUM(L105,L60)</f>
        <v>480</v>
      </c>
      <c r="M119" s="308">
        <f>SUM(M105,M60)</f>
        <v>770</v>
      </c>
      <c r="N119" s="185">
        <f>SUM(N105,N60)</f>
        <v>1456</v>
      </c>
    </row>
    <row r="120" spans="1:15" ht="16.5" thickBot="1">
      <c r="A120" s="500" t="s">
        <v>70</v>
      </c>
      <c r="B120" s="502"/>
      <c r="C120" s="30"/>
      <c r="D120" s="137"/>
      <c r="E120" s="137"/>
      <c r="F120" s="137"/>
      <c r="G120" s="137"/>
      <c r="H120" s="137"/>
      <c r="I120" s="137"/>
      <c r="J120" s="137"/>
      <c r="K120" s="137"/>
      <c r="L120" s="163"/>
      <c r="M120" s="163"/>
      <c r="N120" s="298"/>
      <c r="O120" s="118"/>
    </row>
    <row r="121" spans="1:14" ht="13.5" thickBot="1">
      <c r="A121" s="31" t="s">
        <v>6</v>
      </c>
      <c r="B121" s="18" t="s">
        <v>5</v>
      </c>
      <c r="C121" s="309"/>
      <c r="D121" s="18"/>
      <c r="E121" s="18"/>
      <c r="F121" s="18"/>
      <c r="G121" s="163"/>
      <c r="H121" s="309"/>
      <c r="I121" s="309"/>
      <c r="J121" s="163"/>
      <c r="K121" s="163"/>
      <c r="L121" s="163"/>
      <c r="M121" s="163"/>
      <c r="N121" s="164"/>
    </row>
    <row r="122" spans="1:14" ht="12.75">
      <c r="A122" s="310"/>
      <c r="B122" s="311" t="s">
        <v>46</v>
      </c>
      <c r="C122" s="117" t="s">
        <v>38</v>
      </c>
      <c r="D122" s="169">
        <f>D25</f>
        <v>4</v>
      </c>
      <c r="E122" s="468">
        <f>E25</f>
        <v>2</v>
      </c>
      <c r="F122" s="170">
        <f>F25</f>
        <v>2</v>
      </c>
      <c r="G122" s="458">
        <f>G25</f>
        <v>0</v>
      </c>
      <c r="H122" s="117" t="s">
        <v>38</v>
      </c>
      <c r="I122" s="117" t="s">
        <v>38</v>
      </c>
      <c r="J122" s="169">
        <f>J25</f>
        <v>52</v>
      </c>
      <c r="K122" s="170">
        <f>K25</f>
        <v>30</v>
      </c>
      <c r="L122" s="170">
        <f>L25</f>
        <v>0</v>
      </c>
      <c r="M122" s="172">
        <f>M25</f>
        <v>22</v>
      </c>
      <c r="N122" s="458">
        <f>N25</f>
        <v>52</v>
      </c>
    </row>
    <row r="123" spans="1:14" ht="12.75">
      <c r="A123" s="312"/>
      <c r="B123" s="313" t="s">
        <v>47</v>
      </c>
      <c r="C123" s="195" t="s">
        <v>38</v>
      </c>
      <c r="D123" s="217">
        <v>0</v>
      </c>
      <c r="E123" s="314">
        <v>0</v>
      </c>
      <c r="F123" s="314">
        <v>0</v>
      </c>
      <c r="G123" s="194">
        <v>0</v>
      </c>
      <c r="H123" s="195" t="s">
        <v>38</v>
      </c>
      <c r="I123" s="195" t="s">
        <v>38</v>
      </c>
      <c r="J123" s="217">
        <v>0</v>
      </c>
      <c r="K123" s="193">
        <v>0</v>
      </c>
      <c r="L123" s="193">
        <v>0</v>
      </c>
      <c r="M123" s="315">
        <v>0</v>
      </c>
      <c r="N123" s="315">
        <v>0</v>
      </c>
    </row>
    <row r="124" spans="1:14" ht="13.5" thickBot="1">
      <c r="A124" s="316"/>
      <c r="B124" s="68" t="s">
        <v>48</v>
      </c>
      <c r="C124" s="213" t="s">
        <v>38</v>
      </c>
      <c r="D124" s="317">
        <v>0</v>
      </c>
      <c r="E124" s="247">
        <v>0</v>
      </c>
      <c r="F124" s="222">
        <v>0</v>
      </c>
      <c r="G124" s="223">
        <v>0</v>
      </c>
      <c r="H124" s="213" t="s">
        <v>38</v>
      </c>
      <c r="I124" s="213" t="s">
        <v>38</v>
      </c>
      <c r="J124" s="318">
        <v>0</v>
      </c>
      <c r="K124" s="222">
        <v>0</v>
      </c>
      <c r="L124" s="223">
        <v>0</v>
      </c>
      <c r="M124" s="191">
        <v>0</v>
      </c>
      <c r="N124" s="246">
        <v>0</v>
      </c>
    </row>
    <row r="125" spans="1:14" ht="13.5" thickBot="1">
      <c r="A125" s="31" t="s">
        <v>7</v>
      </c>
      <c r="B125" s="18" t="s">
        <v>8</v>
      </c>
      <c r="C125" s="309"/>
      <c r="D125" s="18"/>
      <c r="E125" s="18"/>
      <c r="F125" s="18"/>
      <c r="G125" s="163"/>
      <c r="H125" s="309"/>
      <c r="I125" s="309"/>
      <c r="J125" s="163"/>
      <c r="K125" s="163"/>
      <c r="L125" s="163"/>
      <c r="M125" s="163"/>
      <c r="N125" s="164"/>
    </row>
    <row r="126" spans="1:14" ht="12.75">
      <c r="A126" s="310"/>
      <c r="B126" s="311" t="s">
        <v>46</v>
      </c>
      <c r="C126" s="117" t="s">
        <v>38</v>
      </c>
      <c r="D126" s="467">
        <f>SUM(D33,D81)</f>
        <v>31</v>
      </c>
      <c r="E126" s="323">
        <f aca="true" t="shared" si="8" ref="E126:N126">SUM(E33,E81)</f>
        <v>13.25</v>
      </c>
      <c r="F126" s="471">
        <f t="shared" si="8"/>
        <v>17.75</v>
      </c>
      <c r="G126" s="470">
        <f t="shared" si="8"/>
        <v>2</v>
      </c>
      <c r="H126" s="466" t="s">
        <v>38</v>
      </c>
      <c r="I126" s="466" t="s">
        <v>38</v>
      </c>
      <c r="J126" s="466">
        <f t="shared" si="8"/>
        <v>344.5</v>
      </c>
      <c r="K126" s="469">
        <f t="shared" si="8"/>
        <v>30</v>
      </c>
      <c r="L126" s="322">
        <f t="shared" si="8"/>
        <v>90</v>
      </c>
      <c r="M126" s="470">
        <f t="shared" si="8"/>
        <v>224.5</v>
      </c>
      <c r="N126" s="472">
        <f t="shared" si="8"/>
        <v>461.5</v>
      </c>
    </row>
    <row r="127" spans="1:14" ht="12.75">
      <c r="A127" s="312"/>
      <c r="B127" s="313" t="s">
        <v>47</v>
      </c>
      <c r="C127" s="195" t="s">
        <v>38</v>
      </c>
      <c r="D127" s="217">
        <f>SUM(D34,D82)</f>
        <v>2</v>
      </c>
      <c r="E127" s="314">
        <f>SUM(E34,E82)</f>
        <v>1.5</v>
      </c>
      <c r="F127" s="193">
        <f>SUM(F34,F82)</f>
        <v>0.5</v>
      </c>
      <c r="G127" s="314">
        <f>SUM(G34,G82)</f>
        <v>2</v>
      </c>
      <c r="H127" s="195" t="s">
        <v>38</v>
      </c>
      <c r="I127" s="195" t="s">
        <v>38</v>
      </c>
      <c r="J127" s="217">
        <f>SUM(J34,J82)</f>
        <v>39</v>
      </c>
      <c r="K127" s="314">
        <f>SUM(K34,K82)</f>
        <v>0</v>
      </c>
      <c r="L127" s="193">
        <f>SUM(L34,L82)</f>
        <v>15</v>
      </c>
      <c r="M127" s="314">
        <f>SUM(M34,M82)</f>
        <v>24</v>
      </c>
      <c r="N127" s="195">
        <f>SUM(N34,N82)</f>
        <v>13</v>
      </c>
    </row>
    <row r="128" spans="1:14" ht="13.5" thickBot="1">
      <c r="A128" s="316"/>
      <c r="B128" s="68" t="s">
        <v>48</v>
      </c>
      <c r="C128" s="213" t="s">
        <v>38</v>
      </c>
      <c r="D128" s="319">
        <f>SUM(D83,D35)</f>
        <v>24</v>
      </c>
      <c r="E128" s="320">
        <f>SUM(E83,E35)</f>
        <v>9.25</v>
      </c>
      <c r="F128" s="320">
        <f>SUM(F83,F35)</f>
        <v>14.75</v>
      </c>
      <c r="G128" s="223">
        <v>0</v>
      </c>
      <c r="H128" s="213" t="s">
        <v>38</v>
      </c>
      <c r="I128" s="213" t="s">
        <v>38</v>
      </c>
      <c r="J128" s="317">
        <f>SUM(K128:M128)</f>
        <v>240.5</v>
      </c>
      <c r="K128" s="321">
        <f>SUM(K83,K35)</f>
        <v>0</v>
      </c>
      <c r="L128" s="321">
        <f>SUM(L83,L35)</f>
        <v>60</v>
      </c>
      <c r="M128" s="457">
        <f>SUM(M83,M35)</f>
        <v>180.5</v>
      </c>
      <c r="N128" s="291">
        <f>SUM(N83,N35)</f>
        <v>383.5</v>
      </c>
    </row>
    <row r="129" spans="1:14" ht="13.5" thickBot="1">
      <c r="A129" s="31" t="s">
        <v>9</v>
      </c>
      <c r="B129" s="18" t="s">
        <v>11</v>
      </c>
      <c r="C129" s="309"/>
      <c r="D129" s="18"/>
      <c r="E129" s="18"/>
      <c r="F129" s="18"/>
      <c r="G129" s="163"/>
      <c r="H129" s="309"/>
      <c r="I129" s="309"/>
      <c r="J129" s="163"/>
      <c r="K129" s="163"/>
      <c r="L129" s="163"/>
      <c r="M129" s="163"/>
      <c r="N129" s="164"/>
    </row>
    <row r="130" spans="1:14" ht="12.75">
      <c r="A130" s="310"/>
      <c r="B130" s="311" t="s">
        <v>46</v>
      </c>
      <c r="C130" s="117" t="s">
        <v>38</v>
      </c>
      <c r="D130" s="466">
        <f aca="true" t="shared" si="9" ref="D130:F131">SUM(D98,D48)</f>
        <v>83.5</v>
      </c>
      <c r="E130" s="322">
        <f t="shared" si="9"/>
        <v>47.25</v>
      </c>
      <c r="F130" s="323">
        <f t="shared" si="9"/>
        <v>36.25</v>
      </c>
      <c r="G130" s="171">
        <v>0</v>
      </c>
      <c r="H130" s="117" t="s">
        <v>38</v>
      </c>
      <c r="I130" s="117" t="s">
        <v>38</v>
      </c>
      <c r="J130" s="119">
        <f>SUM(K130:M130)</f>
        <v>1228.5</v>
      </c>
      <c r="K130" s="170">
        <f aca="true" t="shared" si="10" ref="K130:N131">SUM(K98,K48)</f>
        <v>315</v>
      </c>
      <c r="L130" s="170">
        <f t="shared" si="10"/>
        <v>390</v>
      </c>
      <c r="M130" s="172">
        <f t="shared" si="10"/>
        <v>523.5</v>
      </c>
      <c r="N130" s="117">
        <f t="shared" si="10"/>
        <v>942.5</v>
      </c>
    </row>
    <row r="131" spans="1:14" ht="12.75">
      <c r="A131" s="312"/>
      <c r="B131" s="313" t="s">
        <v>47</v>
      </c>
      <c r="C131" s="195" t="s">
        <v>38</v>
      </c>
      <c r="D131" s="217">
        <f>SUM(D49,D99)</f>
        <v>33.5</v>
      </c>
      <c r="E131" s="193">
        <f t="shared" si="9"/>
        <v>20.5</v>
      </c>
      <c r="F131" s="314">
        <f t="shared" si="9"/>
        <v>13</v>
      </c>
      <c r="G131" s="194">
        <f>SUM(G99,G49)</f>
        <v>33.5</v>
      </c>
      <c r="H131" s="195" t="s">
        <v>38</v>
      </c>
      <c r="I131" s="195" t="s">
        <v>38</v>
      </c>
      <c r="J131" s="217">
        <f>SUM(J99,J49)</f>
        <v>533</v>
      </c>
      <c r="K131" s="193">
        <f t="shared" si="10"/>
        <v>45</v>
      </c>
      <c r="L131" s="193">
        <f t="shared" si="10"/>
        <v>300</v>
      </c>
      <c r="M131" s="197">
        <f t="shared" si="10"/>
        <v>188</v>
      </c>
      <c r="N131" s="195">
        <f t="shared" si="10"/>
        <v>338</v>
      </c>
    </row>
    <row r="132" spans="1:14" ht="13.5" thickBot="1">
      <c r="A132" s="316"/>
      <c r="B132" s="68" t="s">
        <v>48</v>
      </c>
      <c r="C132" s="213" t="s">
        <v>38</v>
      </c>
      <c r="D132" s="317">
        <f>SUM(D100)</f>
        <v>12</v>
      </c>
      <c r="E132" s="222">
        <f>SUM(E100)</f>
        <v>5</v>
      </c>
      <c r="F132" s="247">
        <f>SUM(F100)</f>
        <v>7</v>
      </c>
      <c r="G132" s="223">
        <v>0</v>
      </c>
      <c r="H132" s="213" t="s">
        <v>38</v>
      </c>
      <c r="I132" s="213" t="s">
        <v>38</v>
      </c>
      <c r="J132" s="122">
        <f>SUM(K132:M132)</f>
        <v>64</v>
      </c>
      <c r="K132" s="123">
        <f>SUM(K100,K50)</f>
        <v>30</v>
      </c>
      <c r="L132" s="123">
        <f>SUM(L100,L50)</f>
        <v>30</v>
      </c>
      <c r="M132" s="324">
        <v>4</v>
      </c>
      <c r="N132" s="452">
        <f>SUM(N100,N50)</f>
        <v>182</v>
      </c>
    </row>
    <row r="133" spans="1:14" ht="13.5" thickBot="1">
      <c r="A133" s="31" t="s">
        <v>10</v>
      </c>
      <c r="B133" s="18" t="s">
        <v>71</v>
      </c>
      <c r="C133" s="309"/>
      <c r="D133" s="163"/>
      <c r="E133" s="163"/>
      <c r="F133" s="163"/>
      <c r="G133" s="163"/>
      <c r="H133" s="309"/>
      <c r="I133" s="309"/>
      <c r="J133" s="163"/>
      <c r="K133" s="163"/>
      <c r="L133" s="163"/>
      <c r="M133" s="163"/>
      <c r="N133" s="164"/>
    </row>
    <row r="134" spans="1:14" ht="12.75">
      <c r="A134" s="117">
        <v>1</v>
      </c>
      <c r="B134" s="230" t="s">
        <v>142</v>
      </c>
      <c r="C134" s="117" t="s">
        <v>38</v>
      </c>
      <c r="D134" s="169">
        <v>0.25</v>
      </c>
      <c r="E134" s="170">
        <v>0.25</v>
      </c>
      <c r="F134" s="170">
        <v>0</v>
      </c>
      <c r="G134" s="172">
        <v>0</v>
      </c>
      <c r="H134" s="117" t="s">
        <v>38</v>
      </c>
      <c r="I134" s="117" t="s">
        <v>38</v>
      </c>
      <c r="J134" s="169">
        <v>2</v>
      </c>
      <c r="K134" s="170">
        <v>2</v>
      </c>
      <c r="L134" s="170">
        <v>0</v>
      </c>
      <c r="M134" s="172">
        <v>0</v>
      </c>
      <c r="N134" s="117">
        <v>0</v>
      </c>
    </row>
    <row r="135" spans="1:14" ht="12.75">
      <c r="A135" s="126">
        <v>2</v>
      </c>
      <c r="B135" s="325" t="s">
        <v>45</v>
      </c>
      <c r="C135" s="126" t="s">
        <v>38</v>
      </c>
      <c r="D135" s="168">
        <v>0.25</v>
      </c>
      <c r="E135" s="168">
        <v>0.25</v>
      </c>
      <c r="F135" s="123">
        <v>0</v>
      </c>
      <c r="G135" s="124">
        <v>0</v>
      </c>
      <c r="H135" s="126" t="s">
        <v>38</v>
      </c>
      <c r="I135" s="126" t="s">
        <v>38</v>
      </c>
      <c r="J135" s="122">
        <v>2</v>
      </c>
      <c r="K135" s="123">
        <v>2</v>
      </c>
      <c r="L135" s="124">
        <v>0</v>
      </c>
      <c r="M135" s="125">
        <v>0</v>
      </c>
      <c r="N135" s="326">
        <v>0</v>
      </c>
    </row>
    <row r="136" spans="1:14" ht="12.75">
      <c r="A136" s="327">
        <v>3</v>
      </c>
      <c r="B136" s="328" t="s">
        <v>21</v>
      </c>
      <c r="C136" s="327" t="s">
        <v>38</v>
      </c>
      <c r="D136" s="329">
        <v>0.5</v>
      </c>
      <c r="E136" s="329">
        <v>0.5</v>
      </c>
      <c r="F136" s="330">
        <v>0</v>
      </c>
      <c r="G136" s="331">
        <v>0</v>
      </c>
      <c r="H136" s="327" t="s">
        <v>38</v>
      </c>
      <c r="I136" s="327" t="s">
        <v>38</v>
      </c>
      <c r="J136" s="332">
        <v>4</v>
      </c>
      <c r="K136" s="330">
        <v>4</v>
      </c>
      <c r="L136" s="331">
        <v>0</v>
      </c>
      <c r="M136" s="333">
        <v>0</v>
      </c>
      <c r="N136" s="334">
        <v>0</v>
      </c>
    </row>
    <row r="137" spans="1:14" ht="13.5" thickBot="1">
      <c r="A137" s="129">
        <v>4</v>
      </c>
      <c r="B137" s="335" t="s">
        <v>148</v>
      </c>
      <c r="C137" s="213" t="s">
        <v>38</v>
      </c>
      <c r="D137" s="247">
        <v>0.5</v>
      </c>
      <c r="E137" s="222">
        <v>0.5</v>
      </c>
      <c r="F137" s="222">
        <v>0</v>
      </c>
      <c r="G137" s="191">
        <v>0</v>
      </c>
      <c r="H137" s="213" t="s">
        <v>38</v>
      </c>
      <c r="I137" s="213" t="s">
        <v>38</v>
      </c>
      <c r="J137" s="247">
        <v>4</v>
      </c>
      <c r="K137" s="222">
        <v>4</v>
      </c>
      <c r="L137" s="223">
        <v>0</v>
      </c>
      <c r="M137" s="191">
        <v>0</v>
      </c>
      <c r="N137" s="246">
        <v>0</v>
      </c>
    </row>
    <row r="138" ht="12.75">
      <c r="C138" s="143"/>
    </row>
    <row r="139" spans="1:3" ht="13.5" thickBot="1">
      <c r="A139" s="1"/>
      <c r="B139" s="1"/>
      <c r="C139" s="143"/>
    </row>
    <row r="140" spans="1:14" ht="12.75">
      <c r="A140" s="32" t="s">
        <v>6</v>
      </c>
      <c r="B140" s="33" t="s">
        <v>72</v>
      </c>
      <c r="C140" s="336"/>
      <c r="D140" s="490" t="s">
        <v>73</v>
      </c>
      <c r="E140" s="491"/>
      <c r="F140" s="46" t="s">
        <v>74</v>
      </c>
      <c r="G140" s="45"/>
      <c r="H140" s="4"/>
      <c r="I140" s="32" t="s">
        <v>7</v>
      </c>
      <c r="J140" s="34" t="s">
        <v>75</v>
      </c>
      <c r="K140" s="35"/>
      <c r="L140" s="35"/>
      <c r="M140" s="35"/>
      <c r="N140" s="337"/>
    </row>
    <row r="141" spans="1:14" ht="12.75">
      <c r="A141" s="3"/>
      <c r="B141" s="36" t="s">
        <v>76</v>
      </c>
      <c r="C141" s="143"/>
      <c r="D141" s="37" t="s">
        <v>22</v>
      </c>
      <c r="E141" s="142" t="s">
        <v>77</v>
      </c>
      <c r="F141" s="9" t="s">
        <v>22</v>
      </c>
      <c r="G141" s="38" t="s">
        <v>77</v>
      </c>
      <c r="H141" s="136"/>
      <c r="I141" s="140"/>
      <c r="J141" s="39" t="s">
        <v>78</v>
      </c>
      <c r="K141" s="6"/>
      <c r="L141" s="6"/>
      <c r="M141" s="66"/>
      <c r="N141" s="40" t="s">
        <v>77</v>
      </c>
    </row>
    <row r="142" spans="1:14" ht="13.5" thickBot="1">
      <c r="A142" s="156"/>
      <c r="B142" s="41" t="s">
        <v>79</v>
      </c>
      <c r="C142" s="338"/>
      <c r="D142" s="42" t="s">
        <v>34</v>
      </c>
      <c r="E142" s="153"/>
      <c r="F142" s="136"/>
      <c r="G142" s="153"/>
      <c r="H142" s="300"/>
      <c r="I142" s="140"/>
      <c r="J142" s="43" t="s">
        <v>80</v>
      </c>
      <c r="K142" s="44"/>
      <c r="L142" s="44"/>
      <c r="M142" s="67"/>
      <c r="N142" s="153"/>
    </row>
    <row r="143" spans="1:14" ht="13.5" thickBot="1">
      <c r="A143" s="339"/>
      <c r="B143" s="86" t="s">
        <v>81</v>
      </c>
      <c r="C143" s="340"/>
      <c r="D143" s="341">
        <f>SUM(D119)</f>
        <v>120</v>
      </c>
      <c r="E143" s="342">
        <v>100</v>
      </c>
      <c r="F143" s="340">
        <f>SUM(J119,N119)</f>
        <v>3093</v>
      </c>
      <c r="G143" s="342">
        <v>100</v>
      </c>
      <c r="I143" s="494" t="s">
        <v>82</v>
      </c>
      <c r="J143" s="495"/>
      <c r="K143" s="495"/>
      <c r="L143" s="495"/>
      <c r="M143" s="496"/>
      <c r="N143" s="343"/>
    </row>
    <row r="144" spans="1:14" ht="14.25">
      <c r="A144" s="344">
        <v>1</v>
      </c>
      <c r="B144" s="87" t="s">
        <v>83</v>
      </c>
      <c r="C144" s="345"/>
      <c r="D144" s="346">
        <f>SUM(E119)</f>
        <v>64</v>
      </c>
      <c r="E144" s="347">
        <f>(D144/D143)*100</f>
        <v>53.333333333333336</v>
      </c>
      <c r="F144" s="345">
        <f>SUM(J119)</f>
        <v>1637</v>
      </c>
      <c r="G144" s="348">
        <f>(F144/F143)*100</f>
        <v>52.92596184933721</v>
      </c>
      <c r="H144" s="300"/>
      <c r="I144" s="349">
        <v>1</v>
      </c>
      <c r="J144" s="350" t="s">
        <v>123</v>
      </c>
      <c r="K144" s="350"/>
      <c r="L144" s="350"/>
      <c r="M144" s="351"/>
      <c r="N144" s="243">
        <v>68.53</v>
      </c>
    </row>
    <row r="145" spans="1:14" ht="14.25">
      <c r="A145" s="352"/>
      <c r="B145" s="88" t="s">
        <v>84</v>
      </c>
      <c r="C145" s="353"/>
      <c r="D145" s="89"/>
      <c r="E145" s="354"/>
      <c r="F145" s="353"/>
      <c r="G145" s="354"/>
      <c r="H145" s="300"/>
      <c r="I145" s="355">
        <v>2</v>
      </c>
      <c r="J145" s="350" t="s">
        <v>97</v>
      </c>
      <c r="K145" s="350"/>
      <c r="L145" s="350"/>
      <c r="M145" s="351"/>
      <c r="N145" s="243">
        <v>31.47</v>
      </c>
    </row>
    <row r="146" spans="1:14" ht="14.25">
      <c r="A146" s="90">
        <v>2</v>
      </c>
      <c r="B146" s="91" t="s">
        <v>85</v>
      </c>
      <c r="C146" s="356"/>
      <c r="D146" s="357">
        <f>SUM(D122)</f>
        <v>4</v>
      </c>
      <c r="E146" s="358">
        <f>(D146/D143)*100</f>
        <v>3.3333333333333335</v>
      </c>
      <c r="F146" s="356">
        <f>SUM(J122,N122)</f>
        <v>104</v>
      </c>
      <c r="G146" s="359">
        <f>(F146/F143)*100</f>
        <v>3.362431296475913</v>
      </c>
      <c r="H146" s="136"/>
      <c r="I146" s="65"/>
      <c r="J146" s="360"/>
      <c r="K146" s="360"/>
      <c r="L146" s="360"/>
      <c r="M146" s="360"/>
      <c r="N146" s="205"/>
    </row>
    <row r="147" spans="1:14" ht="14.25">
      <c r="A147" s="361">
        <v>3</v>
      </c>
      <c r="B147" s="92" t="s">
        <v>86</v>
      </c>
      <c r="C147" s="332"/>
      <c r="D147" s="362">
        <f>SUM(G127,G131)</f>
        <v>35.5</v>
      </c>
      <c r="E147" s="363">
        <f>(D147/D143)*100</f>
        <v>29.583333333333332</v>
      </c>
      <c r="F147" s="364">
        <f>SUM(J131,N131,J127,N127)</f>
        <v>923</v>
      </c>
      <c r="G147" s="365">
        <f>(F147/F143)*100</f>
        <v>29.84157775622373</v>
      </c>
      <c r="H147" s="136"/>
      <c r="I147" s="65"/>
      <c r="J147" s="497"/>
      <c r="K147" s="498"/>
      <c r="L147" s="498"/>
      <c r="M147" s="360"/>
      <c r="N147" s="205"/>
    </row>
    <row r="148" spans="1:14" ht="12.75" customHeight="1">
      <c r="A148" s="352"/>
      <c r="B148" s="88" t="s">
        <v>87</v>
      </c>
      <c r="C148" s="353"/>
      <c r="D148" s="366"/>
      <c r="E148" s="367"/>
      <c r="F148" s="368"/>
      <c r="G148" s="367"/>
      <c r="H148" s="136"/>
      <c r="I148" s="65"/>
      <c r="J148" s="497"/>
      <c r="K148" s="498"/>
      <c r="L148" s="498"/>
      <c r="M148" s="360"/>
      <c r="N148" s="205"/>
    </row>
    <row r="149" spans="1:14" ht="14.25">
      <c r="A149" s="361">
        <v>4</v>
      </c>
      <c r="B149" s="92" t="s">
        <v>88</v>
      </c>
      <c r="C149" s="332"/>
      <c r="D149" s="362">
        <v>1.5</v>
      </c>
      <c r="E149" s="363">
        <f>(D149/D143)*100</f>
        <v>1.25</v>
      </c>
      <c r="F149" s="364">
        <f>SUM(J134:J137)</f>
        <v>12</v>
      </c>
      <c r="G149" s="363">
        <f>(F149/F143)*100</f>
        <v>0.38797284190106696</v>
      </c>
      <c r="H149" s="136"/>
      <c r="I149" s="65"/>
      <c r="J149" s="497"/>
      <c r="K149" s="498"/>
      <c r="L149" s="498"/>
      <c r="M149" s="360"/>
      <c r="N149" s="205"/>
    </row>
    <row r="150" spans="1:14" ht="14.25">
      <c r="A150" s="352"/>
      <c r="B150" s="88" t="s">
        <v>89</v>
      </c>
      <c r="C150" s="353"/>
      <c r="D150" s="366"/>
      <c r="E150" s="367"/>
      <c r="F150" s="368"/>
      <c r="G150" s="367"/>
      <c r="H150" s="136"/>
      <c r="I150" s="65"/>
      <c r="J150" s="497"/>
      <c r="K150" s="498"/>
      <c r="L150" s="498"/>
      <c r="M150" s="360"/>
      <c r="N150" s="205"/>
    </row>
    <row r="151" spans="1:14" ht="14.25">
      <c r="A151" s="369">
        <v>5</v>
      </c>
      <c r="B151" s="91" t="s">
        <v>90</v>
      </c>
      <c r="C151" s="356"/>
      <c r="D151" s="370">
        <f>SUM(D132,D128)</f>
        <v>36</v>
      </c>
      <c r="E151" s="371">
        <f>(D151/D143)*100</f>
        <v>30</v>
      </c>
      <c r="F151" s="372">
        <f>SUM(J132,N132,J128,N128,N124,J124)</f>
        <v>870</v>
      </c>
      <c r="G151" s="371">
        <f>(F151/F143)*100</f>
        <v>28.12803103782735</v>
      </c>
      <c r="H151" s="136"/>
      <c r="I151" s="65"/>
      <c r="J151" s="497"/>
      <c r="K151" s="498"/>
      <c r="L151" s="498"/>
      <c r="M151" s="360"/>
      <c r="N151" s="205"/>
    </row>
    <row r="152" spans="1:14" ht="14.25">
      <c r="A152" s="369">
        <v>6</v>
      </c>
      <c r="B152" s="91" t="s">
        <v>91</v>
      </c>
      <c r="C152" s="356"/>
      <c r="D152" s="373">
        <v>0</v>
      </c>
      <c r="E152" s="374">
        <v>0</v>
      </c>
      <c r="F152" s="372">
        <v>0</v>
      </c>
      <c r="G152" s="374">
        <v>0</v>
      </c>
      <c r="I152" s="196"/>
      <c r="J152" s="492"/>
      <c r="K152" s="493"/>
      <c r="L152" s="493"/>
      <c r="M152" s="375"/>
      <c r="N152" s="125"/>
    </row>
    <row r="153" spans="1:14" ht="15" thickBot="1">
      <c r="A153" s="339">
        <v>7</v>
      </c>
      <c r="B153" s="93" t="s">
        <v>92</v>
      </c>
      <c r="C153" s="376"/>
      <c r="D153" s="377">
        <v>0</v>
      </c>
      <c r="E153" s="378">
        <v>0</v>
      </c>
      <c r="F153" s="379">
        <v>0</v>
      </c>
      <c r="G153" s="378">
        <v>0</v>
      </c>
      <c r="I153" s="488" t="s">
        <v>93</v>
      </c>
      <c r="J153" s="489"/>
      <c r="K153" s="489"/>
      <c r="L153" s="489"/>
      <c r="M153" s="338"/>
      <c r="N153" s="324" t="s">
        <v>103</v>
      </c>
    </row>
    <row r="154" ht="12.75">
      <c r="A154" s="150"/>
    </row>
    <row r="155" spans="2:7" ht="12.75">
      <c r="B155" s="487" t="s">
        <v>94</v>
      </c>
      <c r="C155" s="487"/>
      <c r="D155" s="487"/>
      <c r="E155" s="487"/>
      <c r="F155" s="487"/>
      <c r="G155" s="487"/>
    </row>
    <row r="156" spans="2:7" ht="12.75">
      <c r="B156" s="487"/>
      <c r="C156" s="487"/>
      <c r="D156" s="487"/>
      <c r="E156" s="487"/>
      <c r="F156" s="487"/>
      <c r="G156" s="487"/>
    </row>
    <row r="157" spans="2:7" ht="12.75">
      <c r="B157" s="487"/>
      <c r="C157" s="487"/>
      <c r="D157" s="487"/>
      <c r="E157" s="487"/>
      <c r="F157" s="487"/>
      <c r="G157" s="487"/>
    </row>
    <row r="159" spans="4:7" ht="12.75">
      <c r="D159" s="380"/>
      <c r="E159" s="380"/>
      <c r="F159" s="380"/>
      <c r="G159" s="381"/>
    </row>
    <row r="160" spans="5:7" ht="12.75">
      <c r="E160" s="380"/>
      <c r="G160" s="380"/>
    </row>
  </sheetData>
  <sheetProtection/>
  <mergeCells count="26">
    <mergeCell ref="K113:L113"/>
    <mergeCell ref="A105:B105"/>
    <mergeCell ref="D68:F68"/>
    <mergeCell ref="A120:B120"/>
    <mergeCell ref="A119:B119"/>
    <mergeCell ref="J112:M112"/>
    <mergeCell ref="B111:E111"/>
    <mergeCell ref="D112:F112"/>
    <mergeCell ref="B155:G157"/>
    <mergeCell ref="I153:L153"/>
    <mergeCell ref="D140:E140"/>
    <mergeCell ref="J152:L152"/>
    <mergeCell ref="I143:M143"/>
    <mergeCell ref="J151:L151"/>
    <mergeCell ref="J150:L150"/>
    <mergeCell ref="J149:L149"/>
    <mergeCell ref="J148:L148"/>
    <mergeCell ref="J147:L147"/>
    <mergeCell ref="A60:B60"/>
    <mergeCell ref="J14:M14"/>
    <mergeCell ref="J68:M68"/>
    <mergeCell ref="K69:L69"/>
    <mergeCell ref="A2:N2"/>
    <mergeCell ref="D14:F14"/>
    <mergeCell ref="K15:L15"/>
    <mergeCell ref="A3:N3"/>
  </mergeCells>
  <printOptions/>
  <pageMargins left="0.1968503937007874" right="0.11811023622047245" top="0.1968503937007874" bottom="0.1968503937007874" header="0.1968503937007874" footer="0.1968503937007874"/>
  <pageSetup horizontalDpi="300" verticalDpi="300" orientation="landscape" paperSize="9" scale="92" r:id="rId1"/>
  <rowBreaks count="3" manualBreakCount="3">
    <brk id="65" max="255" man="1"/>
    <brk id="109" max="13" man="1"/>
    <brk id="138" max="13" man="1"/>
  </rowBreaks>
  <colBreaks count="1" manualBreakCount="1">
    <brk id="14" max="146" man="1"/>
  </colBreaks>
  <ignoredErrors>
    <ignoredError sqref="F1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ŁOŻYŃSKI</dc:creator>
  <cp:keywords/>
  <dc:description/>
  <cp:lastModifiedBy>ADS</cp:lastModifiedBy>
  <cp:lastPrinted>2013-11-14T08:22:53Z</cp:lastPrinted>
  <dcterms:created xsi:type="dcterms:W3CDTF">2011-12-11T10:20:19Z</dcterms:created>
  <dcterms:modified xsi:type="dcterms:W3CDTF">2013-11-14T08:25:58Z</dcterms:modified>
  <cp:category/>
  <cp:version/>
  <cp:contentType/>
  <cp:contentStatus/>
</cp:coreProperties>
</file>