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91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<sst xmlns="http://schemas.openxmlformats.org/spreadsheetml/2006/main" count="423" uniqueCount="140">
  <si>
    <t>Lp.</t>
  </si>
  <si>
    <t xml:space="preserve">Forma </t>
  </si>
  <si>
    <t>ogółem</t>
  </si>
  <si>
    <t>przedmiotu</t>
  </si>
  <si>
    <t>Podstawowych</t>
  </si>
  <si>
    <t>I</t>
  </si>
  <si>
    <t>II</t>
  </si>
  <si>
    <t>Kierunkowych</t>
  </si>
  <si>
    <t>III</t>
  </si>
  <si>
    <t>IV</t>
  </si>
  <si>
    <t>Specjalnościowych</t>
  </si>
  <si>
    <t xml:space="preserve">Inne wymagania </t>
  </si>
  <si>
    <t>Nazwa modułu/</t>
  </si>
  <si>
    <t>udziałem</t>
  </si>
  <si>
    <t>wykłady</t>
  </si>
  <si>
    <t>samodzielna</t>
  </si>
  <si>
    <t>studenta</t>
  </si>
  <si>
    <t>praktyczne</t>
  </si>
  <si>
    <t>o</t>
  </si>
  <si>
    <t>praca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</si>
  <si>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</si>
  <si>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</si>
  <si>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</si>
  <si>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</si>
  <si>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</si>
  <si>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</si>
  <si>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</si>
  <si>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</si>
  <si>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</si>
  <si>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</si>
  <si>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</si>
  <si>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</si>
  <si>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</si>
  <si>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</si>
  <si>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</si>
  <si>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</si>
  <si>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x</t>
  </si>
  <si>
    <t xml:space="preserve">ECTS </t>
  </si>
  <si>
    <t>za zajęcia</t>
  </si>
  <si>
    <t>* inne np. godziny konsultacji (bezpośrednie, e-mailowe, etc.)  - godziny nie są wliczone do pensum</t>
  </si>
  <si>
    <r>
      <t>f</t>
    </r>
    <r>
      <rPr>
        <sz val="8"/>
        <rFont val="Arial"/>
        <family val="2"/>
      </rPr>
      <t>akultatywny</t>
    </r>
  </si>
  <si>
    <t>Ochrona  własności intelektualnej</t>
  </si>
  <si>
    <t>Liczba pkt ECTS/ godz.dyd.   (ogółem)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</si>
  <si>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</si>
  <si>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</si>
  <si>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Antropologia</t>
  </si>
  <si>
    <t>Podstawy demografii</t>
  </si>
  <si>
    <t>Etyka zawodowa</t>
  </si>
  <si>
    <t>Podstawy racjonalnego żywienia</t>
  </si>
  <si>
    <t>Opieka nad dzieckiem w okresie niemowlęcym i wczesnego dzieciństwa</t>
  </si>
  <si>
    <t>Metodyka pracy opiekuńczo-wychowawczej</t>
  </si>
  <si>
    <t>Pierwsza pomoc przedmedyczna</t>
  </si>
  <si>
    <t>Sztuka dialogu z dzieckiem</t>
  </si>
  <si>
    <t>Profilaktyka zaburzeń zachowania dzieci</t>
  </si>
  <si>
    <t>Metodyka nauczania języka obcego</t>
  </si>
  <si>
    <t>Literatura w wychowaniu dziecka</t>
  </si>
  <si>
    <t>Twórcze gry i zabawy edukacyjne</t>
  </si>
  <si>
    <t>Edukacja plastyczna i techniczna</t>
  </si>
  <si>
    <t>Nauka tańca towarzyskiego i współczesnego</t>
  </si>
  <si>
    <t>Z</t>
  </si>
  <si>
    <t>E</t>
  </si>
  <si>
    <t>Rok studiów I</t>
  </si>
  <si>
    <t>Rok studiów II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</si>
  <si>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</si>
  <si>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</si>
  <si>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</si>
  <si>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</si>
  <si>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</si>
  <si>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</si>
  <si>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</si>
  <si>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</si>
  <si>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</si>
  <si>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</si>
  <si>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</si>
  <si>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</si>
  <si>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</si>
  <si>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</si>
  <si>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</si>
  <si>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</si>
  <si>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</si>
  <si>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</si>
  <si>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</si>
  <si>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</si>
  <si>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</si>
  <si>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</si>
  <si>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</si>
  <si>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</si>
  <si>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</si>
  <si>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</si>
  <si>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</si>
  <si>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</si>
  <si>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</si>
  <si>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</si>
  <si>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</si>
  <si>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</si>
  <si>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Liczba pkt ECTS/ godz.dyd.  na I roku studiów</t>
  </si>
  <si>
    <t>Liczba pkt ECTS/ godz.dyd.  na II roku studiów</t>
  </si>
  <si>
    <t>Obszar nauk społecznych</t>
  </si>
  <si>
    <t xml:space="preserve">samodzielna </t>
  </si>
  <si>
    <t xml:space="preserve">praca studenta </t>
  </si>
  <si>
    <t>Środki komunikacji społecznej</t>
  </si>
  <si>
    <t>Psychologia społeczna</t>
  </si>
  <si>
    <t>Metody pracy z grupą</t>
  </si>
  <si>
    <t>f</t>
  </si>
  <si>
    <t xml:space="preserve"> </t>
  </si>
  <si>
    <t>Organizacja czasu wolnego</t>
  </si>
  <si>
    <t>Elementy turystyki i rekreacji</t>
  </si>
  <si>
    <t>Obszar nauk humanistycznych</t>
  </si>
  <si>
    <t>Plan studiów na kierunku: Nauki o rodzinie</t>
  </si>
  <si>
    <r>
      <rPr>
        <b/>
        <sz val="10"/>
        <rFont val="Arial"/>
        <family val="2"/>
      </rPr>
      <t>Profil kształcenia:</t>
    </r>
    <r>
      <rPr>
        <sz val="10"/>
        <rFont val="Arial"/>
        <family val="2"/>
      </rPr>
      <t xml:space="preserve"> ogólnoakademicki</t>
    </r>
  </si>
  <si>
    <r>
      <rPr>
        <b/>
        <sz val="10"/>
        <rFont val="Arial"/>
        <family val="2"/>
      </rPr>
      <t>Forma studiów:</t>
    </r>
    <r>
      <rPr>
        <sz val="10"/>
        <rFont val="Arial"/>
        <family val="2"/>
      </rPr>
      <t xml:space="preserve"> niestacjonarne</t>
    </r>
  </si>
  <si>
    <r>
      <rPr>
        <b/>
        <sz val="10"/>
        <rFont val="Arial"/>
        <family val="2"/>
      </rPr>
      <t>Forma kształcenia/poziom kształcenia:</t>
    </r>
    <r>
      <rPr>
        <sz val="10"/>
        <rFont val="Arial"/>
        <family val="2"/>
      </rPr>
      <t xml:space="preserve"> studia drugiego stopnia</t>
    </r>
  </si>
  <si>
    <r>
      <rPr>
        <b/>
        <sz val="10"/>
        <rFont val="Arial"/>
        <family val="2"/>
      </rPr>
      <t>Uzyskane kwalifikacje:</t>
    </r>
    <r>
      <rPr>
        <sz val="10"/>
        <rFont val="Arial"/>
        <family val="2"/>
      </rPr>
      <t xml:space="preserve"> tytuł zawodowy magistra</t>
    </r>
  </si>
  <si>
    <r>
      <rPr>
        <b/>
        <sz val="10"/>
        <rFont val="Arial"/>
        <family val="2"/>
      </rPr>
      <t>Obszar kształcenia:</t>
    </r>
    <r>
      <rPr>
        <sz val="10"/>
        <rFont val="Arial"/>
        <family val="2"/>
      </rPr>
      <t xml:space="preserve"> w zakresie nauk humanistycznych i nauk społecznych</t>
    </r>
  </si>
  <si>
    <t>** ćwiczenia …………………………</t>
  </si>
  <si>
    <t>** ćwiczenia …………</t>
  </si>
  <si>
    <t>Moda, stylizacja, trendy lub Teatr i widowiska kulturowe</t>
  </si>
  <si>
    <t>Wiedza o muzyce lub Wiedza o filmie</t>
  </si>
  <si>
    <t>Biomedyczne podstawy rozwoju i wychowania</t>
  </si>
  <si>
    <t>praca studenta</t>
  </si>
  <si>
    <t>Ergonomia</t>
  </si>
  <si>
    <t>Styl i kultura języka polskiego</t>
  </si>
  <si>
    <t>Podstawy gry na instrumentach</t>
  </si>
  <si>
    <t>Liczba pkt ECTS/godz.dyd. w semestrze</t>
  </si>
  <si>
    <t xml:space="preserve">Szkolenie w zakresie bezpieczeństwa i higieny pracy </t>
  </si>
  <si>
    <t>Szkolenie w zakresie bezpieczeństwa i higieny pracy</t>
  </si>
  <si>
    <t>Specjalność: mediacja rodzinna i wychowanie dziecka</t>
  </si>
  <si>
    <t>Filozofia społeczna</t>
  </si>
  <si>
    <t>Specjalistyczne warsztaty językowe</t>
  </si>
  <si>
    <t>Wychowanie fizyczne</t>
  </si>
  <si>
    <t>Technologia informacyjna</t>
  </si>
  <si>
    <t>Wymagania ogólne</t>
  </si>
  <si>
    <t>Przedmiot kształcenia ogólnego</t>
  </si>
  <si>
    <t>Etykieta</t>
  </si>
  <si>
    <t>Seminarium naukowe 1 (sem. 4 ECTS=praca mgr 4 ECTS)</t>
  </si>
  <si>
    <t>Seminarium naukowe 2 (sem. 4 ECTS=praca mgr 4 ECTS)</t>
  </si>
  <si>
    <t>Seminarium naukowe 3 (sem. 4 ECTS=praca mgr 4 ECTS)</t>
  </si>
  <si>
    <t>Seminarium naukowe 4 (sem. 4 ECTS=praca mgr 4 ECTS)</t>
  </si>
  <si>
    <t>Załącznik NR2/5b</t>
  </si>
  <si>
    <t>2015/2016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</si>
</sst>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6" fillId="0" borderId="1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2" fillId="0" borderId="25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0" fillId="0" borderId="4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0" fontId="9" fillId="0" borderId="42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1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" fillId="0" borderId="47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6" fillId="0" borderId="49" xfId="0" applyFont="1" applyBorder="1" applyAlignment="1">
      <alignment horizontal="left" vertical="center"/>
    </xf>
    <xf numFmtId="0" fontId="0" fillId="0" borderId="4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3" fillId="0" borderId="51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1" xfId="0" applyFont="1" applyBorder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0" borderId="5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4" xfId="0" applyFont="1" applyBorder="1" applyAlignment="1">
      <alignment horizontal="center" wrapText="1"/>
    </xf>
    <xf numFmtId="0" fontId="3" fillId="0" borderId="5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0" fillId="0" borderId="57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wrapText="1"/>
    </xf>
    <xf numFmtId="0" fontId="0" fillId="0" borderId="5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0" fillId="0" borderId="64" xfId="0" applyFont="1" applyBorder="1" applyAlignment="1">
      <alignment horizont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67" xfId="0" applyFont="1" applyBorder="1" applyAlignment="1">
      <alignment horizontal="center" wrapText="1"/>
    </xf>
    <xf numFmtId="0" fontId="0" fillId="0" borderId="35" xfId="0" applyFont="1" applyBorder="1" applyAlignment="1">
      <alignment horizontal="left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40" xfId="0" applyFont="1" applyBorder="1" applyAlignment="1">
      <alignment horizontal="left" vertic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wrapText="1"/>
    </xf>
    <xf numFmtId="0" fontId="0" fillId="0" borderId="67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65" xfId="0" applyFont="1" applyBorder="1" applyAlignment="1">
      <alignment horizontal="center" wrapText="1"/>
    </xf>
    <xf numFmtId="0" fontId="0" fillId="0" borderId="54" xfId="0" applyFont="1" applyBorder="1" applyAlignment="1">
      <alignment horizontal="left" vertic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54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45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60" xfId="0" applyFont="1" applyBorder="1" applyAlignment="1">
      <alignment horizontal="left" vertical="center"/>
    </xf>
    <xf numFmtId="0" fontId="0" fillId="0" borderId="79" xfId="0" applyFont="1" applyBorder="1" applyAlignment="1">
      <alignment horizontal="left" vertical="center"/>
    </xf>
    <xf numFmtId="0" fontId="0" fillId="0" borderId="6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1" xfId="0" applyFont="1" applyFill="1" applyBorder="1" applyAlignment="1">
      <alignment horizontal="center" wrapText="1"/>
    </xf>
    <xf numFmtId="0" fontId="0" fillId="0" borderId="54" xfId="0" applyFont="1" applyFill="1" applyBorder="1" applyAlignment="1">
      <alignment horizont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76" xfId="0" applyNumberFormat="1" applyFont="1" applyBorder="1" applyAlignment="1">
      <alignment horizontal="center" wrapText="1"/>
    </xf>
    <xf numFmtId="0" fontId="0" fillId="0" borderId="77" xfId="0" applyNumberFormat="1" applyFont="1" applyBorder="1" applyAlignment="1">
      <alignment horizontal="center" wrapText="1"/>
    </xf>
    <xf numFmtId="49" fontId="0" fillId="0" borderId="53" xfId="0" applyNumberFormat="1" applyFont="1" applyBorder="1" applyAlignment="1">
      <alignment horizontal="center" wrapText="1"/>
    </xf>
    <xf numFmtId="49" fontId="0" fillId="0" borderId="76" xfId="0" applyNumberFormat="1" applyFont="1" applyBorder="1" applyAlignment="1">
      <alignment horizontal="center" wrapText="1"/>
    </xf>
    <xf numFmtId="49" fontId="0" fillId="0" borderId="77" xfId="0" applyNumberFormat="1" applyFont="1" applyBorder="1" applyAlignment="1">
      <alignment horizont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7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51" xfId="0" applyFont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6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7" xfId="0" applyFont="1" applyBorder="1" applyAlignment="1">
      <alignment/>
    </xf>
    <xf numFmtId="0" fontId="0" fillId="0" borderId="8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9" xfId="0" applyFont="1" applyFill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82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2" fontId="0" fillId="0" borderId="72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2" fontId="0" fillId="0" borderId="77" xfId="0" applyNumberFormat="1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8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2" fontId="0" fillId="0" borderId="7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2" fontId="0" fillId="0" borderId="77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/>
    </xf>
    <xf numFmtId="0" fontId="0" fillId="0" borderId="77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/>
    </xf>
    <xf numFmtId="0" fontId="0" fillId="0" borderId="82" xfId="0" applyFont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8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9" xfId="0" applyFont="1" applyBorder="1" applyAlignment="1">
      <alignment/>
    </xf>
    <xf numFmtId="0" fontId="0" fillId="0" borderId="79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6" xfId="0" applyFont="1" applyFill="1" applyBorder="1" applyAlignment="1">
      <alignment/>
    </xf>
    <xf numFmtId="0" fontId="0" fillId="0" borderId="6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29" xfId="0" applyFont="1" applyFill="1" applyBorder="1" applyAlignment="1">
      <alignment horizontal="center"/>
    </xf>
    <xf numFmtId="49" fontId="0" fillId="0" borderId="74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0" fontId="0" fillId="0" borderId="39" xfId="0" applyFont="1" applyFill="1" applyBorder="1" applyAlignment="1">
      <alignment horizontal="center" wrapText="1"/>
    </xf>
    <xf numFmtId="0" fontId="0" fillId="0" borderId="77" xfId="0" applyFont="1" applyFill="1" applyBorder="1" applyAlignment="1">
      <alignment horizontal="center" wrapText="1"/>
    </xf>
    <xf numFmtId="0" fontId="0" fillId="0" borderId="72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7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6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5" xfId="0" applyFont="1" applyFill="1" applyBorder="1" applyAlignment="1">
      <alignment horizont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wrapText="1"/>
    </xf>
    <xf numFmtId="0" fontId="0" fillId="0" borderId="84" xfId="0" applyFont="1" applyBorder="1" applyAlignment="1">
      <alignment horizontal="center" wrapText="1"/>
    </xf>
    <xf numFmtId="0" fontId="0" fillId="0" borderId="40" xfId="0" applyFont="1" applyBorder="1" applyAlignment="1">
      <alignment horizont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81" xfId="0" applyNumberFormat="1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8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79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0" fontId="0" fillId="0" borderId="81" xfId="0" applyFont="1" applyBorder="1" applyAlignment="1">
      <alignment horizontal="left" vertical="center" wrapText="1"/>
    </xf>
    <xf numFmtId="0" fontId="0" fillId="0" borderId="54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3" xfId="0" applyFont="1" applyFill="1" applyBorder="1" applyAlignment="1">
      <alignment/>
    </xf>
    <xf numFmtId="0" fontId="3" fillId="0" borderId="65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47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8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2" fillId="0" borderId="25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3" fillId="0" borderId="42" xfId="0" applyFont="1" applyBorder="1" applyAlignment="1">
      <alignment horizontal="center" wrapText="1" shrinkToFit="1"/>
    </xf>
    <xf numFmtId="0" fontId="3" fillId="0" borderId="81" xfId="0" applyFont="1" applyBorder="1" applyAlignment="1">
      <alignment horizontal="center" wrapText="1" shrinkToFit="1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"/>
  <sheetViews>
    <sheetView tabSelected="1" view="pageLayout" zoomScale="90" zoomScaleNormal="118" zoomScalePageLayoutView="90" workbookViewId="0" topLeftCell="A1">
      <selection activeCell="L6" sqref="L6"/>
    </sheetView>
  </sheetViews>
  <sheetFormatPr defaultColWidth="9.140625" defaultRowHeight="12.75"/>
  <cols>
    <col min="1" max="1" width="3.140625" style="121" customWidth="1"/>
    <col min="2" max="2" width="39.7109375" style="121" customWidth="1"/>
    <col min="3" max="3" width="6.8515625" style="121" customWidth="1"/>
    <col min="4" max="4" width="7.57421875" style="121" customWidth="1"/>
    <col min="5" max="5" width="12.7109375" style="121" customWidth="1"/>
    <col min="6" max="6" width="9.8515625" style="121" customWidth="1"/>
    <col min="7" max="7" width="8.421875" style="121" customWidth="1"/>
    <col min="8" max="8" width="8.57421875" style="121" customWidth="1"/>
    <col min="9" max="9" width="10.00390625" style="121" customWidth="1"/>
    <col min="10" max="10" width="8.140625" style="121" customWidth="1"/>
    <col min="11" max="11" width="8.7109375" style="121" customWidth="1"/>
    <col min="12" max="12" width="16.140625" style="121" customWidth="1"/>
    <col min="13" max="13" width="8.28125" style="121" customWidth="1"/>
    <col min="14" max="14" width="11.8515625" style="121" customWidth="1"/>
  </cols>
  <sheetData>
    <row r="1" spans="2:14" ht="15">
      <c r="B1" s="121" t="s">
        <v>139</v>
      </c>
      <c r="M1" s="400" t="s">
        <v>138</v>
      </c>
      <c r="N1" s="401"/>
    </row>
    <row r="2" spans="1:14" ht="15.75">
      <c r="A2" s="395" t="s">
        <v>108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</row>
    <row r="3" spans="1:14" ht="15.75">
      <c r="A3" s="395" t="s">
        <v>126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</row>
    <row r="4" spans="1:14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3:5" ht="12.75">
      <c r="C5" s="122"/>
      <c r="D5" s="122"/>
      <c r="E5" s="122"/>
    </row>
    <row r="6" spans="1:14" ht="12.75">
      <c r="A6" s="122"/>
      <c r="B6" s="123" t="s">
        <v>109</v>
      </c>
      <c r="C6" s="123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ht="12.75">
      <c r="B7" s="121" t="s">
        <v>110</v>
      </c>
    </row>
    <row r="8" ht="12.75">
      <c r="B8" s="121" t="s">
        <v>111</v>
      </c>
    </row>
    <row r="9" ht="12.75">
      <c r="B9" s="121" t="s">
        <v>112</v>
      </c>
    </row>
    <row r="10" ht="12.75">
      <c r="B10" s="121" t="s">
        <v>113</v>
      </c>
    </row>
    <row r="12" spans="2:7" ht="13.5" thickBot="1">
      <c r="B12" s="1" t="s">
        <v>61</v>
      </c>
      <c r="G12" s="124"/>
    </row>
    <row r="13" spans="1:14" ht="12.75">
      <c r="A13" s="125" t="s">
        <v>0</v>
      </c>
      <c r="B13" s="9"/>
      <c r="C13" s="320"/>
      <c r="D13" s="403" t="s">
        <v>31</v>
      </c>
      <c r="E13" s="404"/>
      <c r="F13" s="405"/>
      <c r="G13" s="65" t="s">
        <v>20</v>
      </c>
      <c r="H13" s="2" t="s">
        <v>1</v>
      </c>
      <c r="I13" s="11" t="s">
        <v>24</v>
      </c>
      <c r="J13" s="406" t="s">
        <v>34</v>
      </c>
      <c r="K13" s="407"/>
      <c r="L13" s="407"/>
      <c r="M13" s="408"/>
      <c r="N13" s="102" t="s">
        <v>98</v>
      </c>
    </row>
    <row r="14" spans="1:14" ht="12.75">
      <c r="A14" s="127"/>
      <c r="B14" s="10" t="s">
        <v>12</v>
      </c>
      <c r="C14" s="115" t="s">
        <v>22</v>
      </c>
      <c r="D14" s="128" t="s">
        <v>2</v>
      </c>
      <c r="E14" s="21" t="s">
        <v>28</v>
      </c>
      <c r="F14" s="13" t="s">
        <v>15</v>
      </c>
      <c r="G14" s="66" t="s">
        <v>32</v>
      </c>
      <c r="H14" s="5" t="s">
        <v>30</v>
      </c>
      <c r="I14" s="12" t="s">
        <v>25</v>
      </c>
      <c r="J14" s="19" t="s">
        <v>2</v>
      </c>
      <c r="K14" s="421" t="s">
        <v>35</v>
      </c>
      <c r="L14" s="422"/>
      <c r="M14" s="129" t="s">
        <v>33</v>
      </c>
      <c r="N14" s="101" t="s">
        <v>99</v>
      </c>
    </row>
    <row r="15" spans="1:14" ht="12.75">
      <c r="A15" s="56"/>
      <c r="B15" s="10" t="s">
        <v>3</v>
      </c>
      <c r="C15" s="130"/>
      <c r="D15" s="131"/>
      <c r="E15" s="21" t="s">
        <v>13</v>
      </c>
      <c r="F15" s="6" t="s">
        <v>19</v>
      </c>
      <c r="G15" s="67" t="s">
        <v>37</v>
      </c>
      <c r="H15" s="5"/>
      <c r="I15" s="134" t="s">
        <v>26</v>
      </c>
      <c r="J15" s="22"/>
      <c r="K15" s="14" t="s">
        <v>14</v>
      </c>
      <c r="L15" s="54" t="s">
        <v>67</v>
      </c>
      <c r="M15" s="135"/>
      <c r="N15" s="99"/>
    </row>
    <row r="16" spans="1:14" ht="12.75">
      <c r="A16" s="127"/>
      <c r="B16" s="10"/>
      <c r="C16" s="136"/>
      <c r="D16" s="131"/>
      <c r="E16" s="21" t="s">
        <v>23</v>
      </c>
      <c r="F16" s="6" t="s">
        <v>16</v>
      </c>
      <c r="G16" s="67" t="s">
        <v>38</v>
      </c>
      <c r="H16" s="136"/>
      <c r="I16" s="12" t="s">
        <v>27</v>
      </c>
      <c r="J16" s="15"/>
      <c r="K16" s="137"/>
      <c r="L16" s="17"/>
      <c r="M16" s="100"/>
      <c r="N16" s="98"/>
    </row>
    <row r="17" spans="1:14" ht="12.75">
      <c r="A17" s="127"/>
      <c r="B17" s="127"/>
      <c r="C17" s="138"/>
      <c r="D17" s="131"/>
      <c r="E17" s="21" t="s">
        <v>29</v>
      </c>
      <c r="F17" s="6"/>
      <c r="G17" s="67" t="s">
        <v>17</v>
      </c>
      <c r="H17" s="5"/>
      <c r="I17" s="131" t="s">
        <v>40</v>
      </c>
      <c r="J17" s="139"/>
      <c r="K17" s="137"/>
      <c r="L17" s="140"/>
      <c r="M17" s="141"/>
      <c r="N17" s="252"/>
    </row>
    <row r="18" spans="1:14" ht="12.75">
      <c r="A18" s="127"/>
      <c r="B18" s="127"/>
      <c r="C18" s="138"/>
      <c r="D18" s="131"/>
      <c r="E18" s="21"/>
      <c r="F18" s="6"/>
      <c r="G18" s="67"/>
      <c r="H18" s="5"/>
      <c r="I18" s="131"/>
      <c r="J18" s="139"/>
      <c r="K18" s="137"/>
      <c r="L18" s="140"/>
      <c r="M18" s="141"/>
      <c r="N18" s="252"/>
    </row>
    <row r="19" spans="1:14" ht="13.5" thickBot="1">
      <c r="A19" s="142"/>
      <c r="B19" s="142"/>
      <c r="C19" s="124"/>
      <c r="D19" s="143"/>
      <c r="E19" s="25"/>
      <c r="F19" s="26"/>
      <c r="G19" s="113"/>
      <c r="H19" s="124"/>
      <c r="I19" s="143"/>
      <c r="J19" s="144"/>
      <c r="K19" s="145"/>
      <c r="L19" s="146"/>
      <c r="M19" s="147"/>
      <c r="N19" s="315"/>
    </row>
    <row r="20" spans="1:14" ht="13.5" thickBot="1">
      <c r="A20" s="148"/>
      <c r="B20" s="51" t="s">
        <v>21</v>
      </c>
      <c r="C20" s="149"/>
      <c r="D20" s="149"/>
      <c r="E20" s="150"/>
      <c r="F20" s="150"/>
      <c r="G20" s="150"/>
      <c r="H20" s="150"/>
      <c r="I20" s="150"/>
      <c r="J20" s="150"/>
      <c r="K20" s="150"/>
      <c r="L20" s="150"/>
      <c r="M20" s="150"/>
      <c r="N20" s="316"/>
    </row>
    <row r="21" spans="1:14" ht="13.5" thickBot="1">
      <c r="A21" s="28" t="s">
        <v>5</v>
      </c>
      <c r="B21" s="18" t="s">
        <v>131</v>
      </c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321"/>
    </row>
    <row r="22" spans="1:14" ht="12.75">
      <c r="A22" s="390">
        <v>1</v>
      </c>
      <c r="B22" s="388" t="s">
        <v>132</v>
      </c>
      <c r="C22" s="169">
        <v>2</v>
      </c>
      <c r="D22" s="169">
        <v>2</v>
      </c>
      <c r="E22" s="169">
        <v>1</v>
      </c>
      <c r="F22" s="169">
        <v>1</v>
      </c>
      <c r="G22" s="169">
        <v>0</v>
      </c>
      <c r="H22" s="169" t="s">
        <v>59</v>
      </c>
      <c r="I22" s="169" t="s">
        <v>103</v>
      </c>
      <c r="J22" s="169">
        <v>30</v>
      </c>
      <c r="K22" s="169">
        <v>30</v>
      </c>
      <c r="L22" s="169">
        <v>0</v>
      </c>
      <c r="M22" s="169">
        <v>0</v>
      </c>
      <c r="N22" s="169">
        <v>26</v>
      </c>
    </row>
    <row r="23" spans="1:14" ht="12.75">
      <c r="A23" s="391">
        <v>2</v>
      </c>
      <c r="B23" s="389" t="s">
        <v>130</v>
      </c>
      <c r="C23" s="241">
        <v>1</v>
      </c>
      <c r="D23" s="373">
        <v>2</v>
      </c>
      <c r="E23" s="184">
        <v>1</v>
      </c>
      <c r="F23" s="184">
        <v>1</v>
      </c>
      <c r="G23" s="184">
        <v>0</v>
      </c>
      <c r="H23" s="184" t="s">
        <v>59</v>
      </c>
      <c r="I23" s="184" t="s">
        <v>18</v>
      </c>
      <c r="J23" s="184">
        <v>30</v>
      </c>
      <c r="K23" s="184">
        <v>0</v>
      </c>
      <c r="L23" s="184">
        <v>30</v>
      </c>
      <c r="M23" s="184">
        <v>0</v>
      </c>
      <c r="N23" s="184">
        <v>26</v>
      </c>
    </row>
    <row r="24" spans="1:14" ht="12.75">
      <c r="A24" s="391">
        <v>3</v>
      </c>
      <c r="B24" s="389" t="s">
        <v>129</v>
      </c>
      <c r="C24" s="241">
        <v>2</v>
      </c>
      <c r="D24" s="373">
        <v>1</v>
      </c>
      <c r="E24" s="184">
        <v>0.3</v>
      </c>
      <c r="F24" s="184">
        <v>0.7</v>
      </c>
      <c r="G24" s="184">
        <v>0</v>
      </c>
      <c r="H24" s="184" t="s">
        <v>59</v>
      </c>
      <c r="I24" s="184" t="s">
        <v>18</v>
      </c>
      <c r="J24" s="184">
        <v>6</v>
      </c>
      <c r="K24" s="184">
        <v>0</v>
      </c>
      <c r="L24" s="184">
        <v>4</v>
      </c>
      <c r="M24" s="184">
        <v>2</v>
      </c>
      <c r="N24" s="184">
        <v>26</v>
      </c>
    </row>
    <row r="25" spans="1:14" ht="13.5" thickBot="1">
      <c r="A25" s="392">
        <v>4</v>
      </c>
      <c r="B25" s="389" t="s">
        <v>128</v>
      </c>
      <c r="C25" s="385">
        <v>2</v>
      </c>
      <c r="D25" s="380">
        <v>2</v>
      </c>
      <c r="E25" s="159">
        <v>1.5</v>
      </c>
      <c r="F25" s="159">
        <f>D25-E25</f>
        <v>0.5</v>
      </c>
      <c r="G25" s="159">
        <v>0</v>
      </c>
      <c r="H25" s="159" t="s">
        <v>60</v>
      </c>
      <c r="I25" s="159" t="s">
        <v>18</v>
      </c>
      <c r="J25" s="159">
        <f>SUM(K25:M25)</f>
        <v>39</v>
      </c>
      <c r="K25" s="159">
        <v>0</v>
      </c>
      <c r="L25" s="159">
        <v>30</v>
      </c>
      <c r="M25" s="159">
        <f>(E25*26)-K25-L25</f>
        <v>9</v>
      </c>
      <c r="N25" s="159">
        <f>F25*26</f>
        <v>13</v>
      </c>
    </row>
    <row r="26" spans="1:14" ht="13.5" thickBot="1">
      <c r="A26" s="225"/>
      <c r="B26" s="226" t="s">
        <v>42</v>
      </c>
      <c r="C26" s="386" t="s">
        <v>36</v>
      </c>
      <c r="D26" s="387">
        <f>SUM(D22:D25)</f>
        <v>7</v>
      </c>
      <c r="E26" s="387">
        <f aca="true" t="shared" si="0" ref="E26:N26">SUM(E22:E25)</f>
        <v>3.8</v>
      </c>
      <c r="F26" s="387">
        <f t="shared" si="0"/>
        <v>3.2</v>
      </c>
      <c r="G26" s="387">
        <f t="shared" si="0"/>
        <v>0</v>
      </c>
      <c r="H26" s="387" t="s">
        <v>36</v>
      </c>
      <c r="I26" s="387" t="s">
        <v>36</v>
      </c>
      <c r="J26" s="387">
        <f t="shared" si="0"/>
        <v>105</v>
      </c>
      <c r="K26" s="387">
        <f t="shared" si="0"/>
        <v>30</v>
      </c>
      <c r="L26" s="387">
        <f t="shared" si="0"/>
        <v>64</v>
      </c>
      <c r="M26" s="387">
        <f t="shared" si="0"/>
        <v>11</v>
      </c>
      <c r="N26" s="387">
        <f t="shared" si="0"/>
        <v>91</v>
      </c>
    </row>
    <row r="27" spans="1:14" ht="12.75">
      <c r="A27" s="168"/>
      <c r="B27" s="168" t="s">
        <v>43</v>
      </c>
      <c r="C27" s="381" t="s">
        <v>36</v>
      </c>
      <c r="D27" s="382">
        <f>G26</f>
        <v>0</v>
      </c>
      <c r="E27" s="153">
        <v>0</v>
      </c>
      <c r="F27" s="153">
        <v>0</v>
      </c>
      <c r="G27" s="153">
        <v>0</v>
      </c>
      <c r="H27" s="153" t="s">
        <v>36</v>
      </c>
      <c r="I27" s="153" t="s">
        <v>36</v>
      </c>
      <c r="J27" s="153">
        <v>0</v>
      </c>
      <c r="K27" s="153">
        <v>0</v>
      </c>
      <c r="L27" s="153">
        <v>0</v>
      </c>
      <c r="M27" s="153">
        <v>0</v>
      </c>
      <c r="N27" s="154">
        <v>0</v>
      </c>
    </row>
    <row r="28" spans="1:14" ht="13.5" thickBot="1">
      <c r="A28" s="97"/>
      <c r="B28" s="89" t="s">
        <v>44</v>
      </c>
      <c r="C28" s="383" t="s">
        <v>36</v>
      </c>
      <c r="D28" s="384">
        <f>D22</f>
        <v>2</v>
      </c>
      <c r="E28" s="384">
        <f aca="true" t="shared" si="1" ref="E28:N28">E22</f>
        <v>1</v>
      </c>
      <c r="F28" s="384">
        <f t="shared" si="1"/>
        <v>1</v>
      </c>
      <c r="G28" s="384">
        <f t="shared" si="1"/>
        <v>0</v>
      </c>
      <c r="H28" s="384" t="s">
        <v>36</v>
      </c>
      <c r="I28" s="384" t="s">
        <v>36</v>
      </c>
      <c r="J28" s="384">
        <f t="shared" si="1"/>
        <v>30</v>
      </c>
      <c r="K28" s="384">
        <f t="shared" si="1"/>
        <v>30</v>
      </c>
      <c r="L28" s="384">
        <f t="shared" si="1"/>
        <v>0</v>
      </c>
      <c r="M28" s="384">
        <f t="shared" si="1"/>
        <v>0</v>
      </c>
      <c r="N28" s="384">
        <f t="shared" si="1"/>
        <v>26</v>
      </c>
    </row>
    <row r="29" spans="1:14" ht="13.5" thickBot="1">
      <c r="A29" s="374" t="s">
        <v>5</v>
      </c>
      <c r="B29" s="375" t="s">
        <v>4</v>
      </c>
      <c r="C29" s="376"/>
      <c r="D29" s="375"/>
      <c r="E29" s="377"/>
      <c r="F29" s="378"/>
      <c r="G29" s="378"/>
      <c r="H29" s="378"/>
      <c r="I29" s="378"/>
      <c r="J29" s="378"/>
      <c r="K29" s="378"/>
      <c r="L29" s="378"/>
      <c r="M29" s="378"/>
      <c r="N29" s="379"/>
    </row>
    <row r="30" spans="1:14" ht="12.75">
      <c r="A30" s="151">
        <v>1</v>
      </c>
      <c r="B30" s="151" t="s">
        <v>127</v>
      </c>
      <c r="C30" s="152">
        <v>1</v>
      </c>
      <c r="D30" s="350">
        <v>2</v>
      </c>
      <c r="E30" s="153">
        <v>0.5</v>
      </c>
      <c r="F30" s="153">
        <f>D30-E30</f>
        <v>1.5</v>
      </c>
      <c r="G30" s="154">
        <v>0</v>
      </c>
      <c r="H30" s="120" t="s">
        <v>59</v>
      </c>
      <c r="I30" s="120" t="s">
        <v>18</v>
      </c>
      <c r="J30" s="155">
        <f>SUM(K30:M30)</f>
        <v>13</v>
      </c>
      <c r="K30" s="153">
        <v>10</v>
      </c>
      <c r="L30" s="153">
        <v>0</v>
      </c>
      <c r="M30" s="154">
        <f>(E30*26)-K30-L30</f>
        <v>3</v>
      </c>
      <c r="N30" s="112">
        <f>F30*26</f>
        <v>39</v>
      </c>
    </row>
    <row r="31" spans="1:14" ht="12.75">
      <c r="A31" s="182">
        <v>2</v>
      </c>
      <c r="B31" s="182" t="s">
        <v>45</v>
      </c>
      <c r="C31" s="183">
        <v>1</v>
      </c>
      <c r="D31" s="351">
        <v>2</v>
      </c>
      <c r="E31" s="181">
        <v>0.5</v>
      </c>
      <c r="F31" s="181">
        <f>D31-E31</f>
        <v>1.5</v>
      </c>
      <c r="G31" s="344">
        <v>0</v>
      </c>
      <c r="H31" s="331" t="s">
        <v>59</v>
      </c>
      <c r="I31" s="331" t="s">
        <v>18</v>
      </c>
      <c r="J31" s="345">
        <f>SUM(K31:M31)</f>
        <v>13</v>
      </c>
      <c r="K31" s="181">
        <v>10</v>
      </c>
      <c r="L31" s="181">
        <v>0</v>
      </c>
      <c r="M31" s="344">
        <f>(E31*26)-K31-L31</f>
        <v>3</v>
      </c>
      <c r="N31" s="346">
        <f>F31*26</f>
        <v>39</v>
      </c>
    </row>
    <row r="32" spans="1:14" ht="13.5" thickBot="1">
      <c r="A32" s="225"/>
      <c r="B32" s="225" t="s">
        <v>42</v>
      </c>
      <c r="C32" s="370" t="s">
        <v>36</v>
      </c>
      <c r="D32" s="371">
        <f>SUM(D30:D31)</f>
        <v>4</v>
      </c>
      <c r="E32" s="372">
        <f>SUM(E30:E31)</f>
        <v>1</v>
      </c>
      <c r="F32" s="372">
        <f>SUM(F30:F31)</f>
        <v>3</v>
      </c>
      <c r="G32" s="364">
        <f>SUM(G30:G31)</f>
        <v>0</v>
      </c>
      <c r="H32" s="230" t="s">
        <v>36</v>
      </c>
      <c r="I32" s="230" t="s">
        <v>36</v>
      </c>
      <c r="J32" s="227">
        <f>SUM(J30:J31)</f>
        <v>26</v>
      </c>
      <c r="K32" s="227">
        <f>SUM(K30:K31)</f>
        <v>20</v>
      </c>
      <c r="L32" s="227">
        <f>SUM(L30:L31)</f>
        <v>0</v>
      </c>
      <c r="M32" s="229">
        <f>SUM(M30:M31)</f>
        <v>6</v>
      </c>
      <c r="N32" s="230">
        <f>SUM(N30:N31)</f>
        <v>78</v>
      </c>
    </row>
    <row r="33" spans="1:14" ht="12.75">
      <c r="A33" s="168"/>
      <c r="B33" s="168" t="s">
        <v>43</v>
      </c>
      <c r="C33" s="92" t="s">
        <v>36</v>
      </c>
      <c r="D33" s="215">
        <v>0</v>
      </c>
      <c r="E33" s="169">
        <v>0</v>
      </c>
      <c r="F33" s="169">
        <v>0</v>
      </c>
      <c r="G33" s="170">
        <v>0</v>
      </c>
      <c r="H33" s="171" t="s">
        <v>36</v>
      </c>
      <c r="I33" s="171" t="s">
        <v>36</v>
      </c>
      <c r="J33" s="172">
        <v>0</v>
      </c>
      <c r="K33" s="169">
        <v>0</v>
      </c>
      <c r="L33" s="181">
        <v>0</v>
      </c>
      <c r="M33" s="170">
        <v>0</v>
      </c>
      <c r="N33" s="171">
        <v>0</v>
      </c>
    </row>
    <row r="34" spans="1:14" ht="13.5" thickBot="1">
      <c r="A34" s="97"/>
      <c r="B34" s="89" t="s">
        <v>44</v>
      </c>
      <c r="C34" s="93" t="s">
        <v>36</v>
      </c>
      <c r="D34" s="216">
        <v>0</v>
      </c>
      <c r="E34" s="174">
        <v>0</v>
      </c>
      <c r="F34" s="174">
        <v>0</v>
      </c>
      <c r="G34" s="175">
        <v>0</v>
      </c>
      <c r="H34" s="176" t="s">
        <v>36</v>
      </c>
      <c r="I34" s="176" t="s">
        <v>36</v>
      </c>
      <c r="J34" s="177">
        <v>0</v>
      </c>
      <c r="K34" s="174">
        <v>0</v>
      </c>
      <c r="L34" s="221">
        <v>0</v>
      </c>
      <c r="M34" s="175">
        <v>0</v>
      </c>
      <c r="N34" s="176">
        <v>0</v>
      </c>
    </row>
    <row r="35" spans="1:14" ht="13.5" thickBot="1">
      <c r="A35" s="52" t="s">
        <v>6</v>
      </c>
      <c r="B35" s="53" t="s">
        <v>7</v>
      </c>
      <c r="C35" s="53"/>
      <c r="D35" s="353"/>
      <c r="E35" s="179"/>
      <c r="F35" s="179"/>
      <c r="G35" s="179"/>
      <c r="H35" s="179"/>
      <c r="I35" s="179"/>
      <c r="J35" s="179"/>
      <c r="K35" s="179"/>
      <c r="L35" s="179"/>
      <c r="M35" s="179"/>
      <c r="N35" s="317"/>
    </row>
    <row r="36" spans="1:14" ht="12.75">
      <c r="A36" s="151">
        <v>1</v>
      </c>
      <c r="B36" s="151" t="s">
        <v>46</v>
      </c>
      <c r="C36" s="152">
        <v>1</v>
      </c>
      <c r="D36" s="354">
        <v>2</v>
      </c>
      <c r="E36" s="181">
        <v>1</v>
      </c>
      <c r="F36" s="169">
        <f>D36-E36</f>
        <v>1</v>
      </c>
      <c r="G36" s="191">
        <v>0</v>
      </c>
      <c r="H36" s="120" t="s">
        <v>59</v>
      </c>
      <c r="I36" s="112" t="s">
        <v>18</v>
      </c>
      <c r="J36" s="162">
        <f>SUM(K36:M36)</f>
        <v>26</v>
      </c>
      <c r="K36" s="181">
        <v>10</v>
      </c>
      <c r="L36" s="181">
        <v>0</v>
      </c>
      <c r="M36" s="326">
        <f>(E36*26)-K36-L36</f>
        <v>16</v>
      </c>
      <c r="N36" s="161">
        <f>F36*26</f>
        <v>26</v>
      </c>
    </row>
    <row r="37" spans="1:14" ht="12.75">
      <c r="A37" s="182">
        <v>2</v>
      </c>
      <c r="B37" s="182" t="s">
        <v>102</v>
      </c>
      <c r="C37" s="183">
        <v>2</v>
      </c>
      <c r="D37" s="351">
        <v>2</v>
      </c>
      <c r="E37" s="184">
        <v>1</v>
      </c>
      <c r="F37" s="169">
        <f>D37-E37</f>
        <v>1</v>
      </c>
      <c r="G37" s="363">
        <v>2</v>
      </c>
      <c r="H37" s="186" t="s">
        <v>59</v>
      </c>
      <c r="I37" s="187" t="s">
        <v>18</v>
      </c>
      <c r="J37" s="162">
        <f>SUM(K37:M37)</f>
        <v>26</v>
      </c>
      <c r="K37" s="184">
        <v>0</v>
      </c>
      <c r="L37" s="184">
        <v>10</v>
      </c>
      <c r="M37" s="185">
        <f>(E37*26)-K37-L37</f>
        <v>16</v>
      </c>
      <c r="N37" s="186">
        <f>F37*26</f>
        <v>26</v>
      </c>
    </row>
    <row r="38" spans="1:14" ht="22.5">
      <c r="A38" s="157">
        <v>3</v>
      </c>
      <c r="B38" s="393" t="s">
        <v>134</v>
      </c>
      <c r="C38" s="158">
        <v>1</v>
      </c>
      <c r="D38" s="355">
        <v>8</v>
      </c>
      <c r="E38" s="159">
        <v>1</v>
      </c>
      <c r="F38" s="169">
        <f>D38-E38</f>
        <v>7</v>
      </c>
      <c r="G38" s="129">
        <v>0</v>
      </c>
      <c r="H38" s="161" t="s">
        <v>59</v>
      </c>
      <c r="I38" s="188" t="s">
        <v>103</v>
      </c>
      <c r="J38" s="162">
        <f>SUM(K38:M38)</f>
        <v>26</v>
      </c>
      <c r="K38" s="159">
        <v>0</v>
      </c>
      <c r="L38" s="159">
        <v>10</v>
      </c>
      <c r="M38" s="185">
        <f>(E38*26)-K38-L38</f>
        <v>16</v>
      </c>
      <c r="N38" s="186">
        <f>F38*26</f>
        <v>182</v>
      </c>
    </row>
    <row r="39" spans="1:14" ht="23.25" thickBot="1">
      <c r="A39" s="157">
        <v>4</v>
      </c>
      <c r="B39" s="393" t="s">
        <v>135</v>
      </c>
      <c r="C39" s="158">
        <v>2</v>
      </c>
      <c r="D39" s="355">
        <v>8</v>
      </c>
      <c r="E39" s="159">
        <v>1</v>
      </c>
      <c r="F39" s="169">
        <f>D39-E39</f>
        <v>7</v>
      </c>
      <c r="G39" s="129">
        <v>0</v>
      </c>
      <c r="H39" s="161" t="s">
        <v>59</v>
      </c>
      <c r="I39" s="188" t="s">
        <v>103</v>
      </c>
      <c r="J39" s="162">
        <f>SUM(K39:M39)</f>
        <v>26</v>
      </c>
      <c r="K39" s="159">
        <v>0</v>
      </c>
      <c r="L39" s="159">
        <v>10</v>
      </c>
      <c r="M39" s="160">
        <f>(E39*26)-K39-L39</f>
        <v>16</v>
      </c>
      <c r="N39" s="331">
        <f>F39*26</f>
        <v>182</v>
      </c>
    </row>
    <row r="40" spans="1:14" ht="13.5" thickBot="1">
      <c r="A40" s="163"/>
      <c r="B40" s="163" t="s">
        <v>42</v>
      </c>
      <c r="C40" s="91" t="s">
        <v>36</v>
      </c>
      <c r="D40" s="258">
        <f>SUM(D36:D39)</f>
        <v>20</v>
      </c>
      <c r="E40" s="165">
        <f>SUM(E36:E39)</f>
        <v>4</v>
      </c>
      <c r="F40" s="165">
        <f>SUM(F36:F39)</f>
        <v>16</v>
      </c>
      <c r="G40" s="166">
        <f>SUM(G36:G39)</f>
        <v>2</v>
      </c>
      <c r="H40" s="90" t="s">
        <v>36</v>
      </c>
      <c r="I40" s="109" t="s">
        <v>36</v>
      </c>
      <c r="J40" s="167">
        <f>SUM(J36:J39)</f>
        <v>104</v>
      </c>
      <c r="K40" s="167">
        <f>SUM(K36:K39)</f>
        <v>10</v>
      </c>
      <c r="L40" s="167">
        <f>SUM(L36:L39)</f>
        <v>30</v>
      </c>
      <c r="M40" s="166">
        <f>SUM(M36:M39)</f>
        <v>64</v>
      </c>
      <c r="N40" s="90">
        <f>SUM(N36:N39)</f>
        <v>416</v>
      </c>
    </row>
    <row r="41" spans="1:14" ht="12.75">
      <c r="A41" s="189"/>
      <c r="B41" s="189" t="s">
        <v>43</v>
      </c>
      <c r="C41" s="94" t="s">
        <v>36</v>
      </c>
      <c r="D41" s="356">
        <f>D37</f>
        <v>2</v>
      </c>
      <c r="E41" s="190">
        <f>E37</f>
        <v>1</v>
      </c>
      <c r="F41" s="190">
        <f>F37</f>
        <v>1</v>
      </c>
      <c r="G41" s="191">
        <f>SUM(G36:G39)</f>
        <v>2</v>
      </c>
      <c r="H41" s="119" t="s">
        <v>36</v>
      </c>
      <c r="I41" s="192" t="s">
        <v>36</v>
      </c>
      <c r="J41" s="193">
        <f>J37</f>
        <v>26</v>
      </c>
      <c r="K41" s="193">
        <f>K37</f>
        <v>0</v>
      </c>
      <c r="L41" s="193">
        <f>L37</f>
        <v>10</v>
      </c>
      <c r="M41" s="191">
        <f>M37</f>
        <v>16</v>
      </c>
      <c r="N41" s="119">
        <f>N37</f>
        <v>26</v>
      </c>
    </row>
    <row r="42" spans="1:14" ht="13.5" thickBot="1">
      <c r="A42" s="97"/>
      <c r="B42" s="89" t="s">
        <v>44</v>
      </c>
      <c r="C42" s="93" t="s">
        <v>36</v>
      </c>
      <c r="D42" s="216">
        <f>SUM(D38:D39)</f>
        <v>16</v>
      </c>
      <c r="E42" s="173">
        <f>SUM(E38:E39)</f>
        <v>2</v>
      </c>
      <c r="F42" s="173">
        <f>SUM(F38:F39)</f>
        <v>14</v>
      </c>
      <c r="G42" s="332">
        <f>SUM(G38:G39)</f>
        <v>0</v>
      </c>
      <c r="H42" s="176" t="s">
        <v>36</v>
      </c>
      <c r="I42" s="194" t="s">
        <v>36</v>
      </c>
      <c r="J42" s="177">
        <f>SUM(J38:J39)</f>
        <v>52</v>
      </c>
      <c r="K42" s="177">
        <f>SUM(K38:K39)</f>
        <v>0</v>
      </c>
      <c r="L42" s="177">
        <f>SUM(L38:L39)</f>
        <v>20</v>
      </c>
      <c r="M42" s="175">
        <f>SUM(M38:M39)</f>
        <v>32</v>
      </c>
      <c r="N42" s="176">
        <f>SUM(N38:N39)</f>
        <v>364</v>
      </c>
    </row>
    <row r="43" spans="1:14" ht="13.5" thickBot="1">
      <c r="A43" s="57" t="s">
        <v>8</v>
      </c>
      <c r="B43" s="53" t="s">
        <v>10</v>
      </c>
      <c r="C43" s="53"/>
      <c r="D43" s="353"/>
      <c r="E43" s="179"/>
      <c r="F43" s="179"/>
      <c r="G43" s="179"/>
      <c r="H43" s="179"/>
      <c r="I43" s="179"/>
      <c r="J43" s="179"/>
      <c r="K43" s="179"/>
      <c r="L43" s="179"/>
      <c r="M43" s="179"/>
      <c r="N43" s="317"/>
    </row>
    <row r="44" spans="1:14" ht="12.75">
      <c r="A44" s="151">
        <v>1</v>
      </c>
      <c r="B44" s="196" t="s">
        <v>52</v>
      </c>
      <c r="C44" s="152">
        <v>1</v>
      </c>
      <c r="D44" s="354">
        <v>4</v>
      </c>
      <c r="E44" s="181">
        <v>1.5</v>
      </c>
      <c r="F44" s="181">
        <f>D44-E44</f>
        <v>2.5</v>
      </c>
      <c r="G44" s="154">
        <v>4</v>
      </c>
      <c r="H44" s="120" t="s">
        <v>59</v>
      </c>
      <c r="I44" s="120" t="s">
        <v>18</v>
      </c>
      <c r="J44" s="162">
        <f aca="true" t="shared" si="2" ref="J44:J51">SUM(K44:M44)</f>
        <v>39</v>
      </c>
      <c r="K44" s="181">
        <v>10</v>
      </c>
      <c r="L44" s="181">
        <v>10</v>
      </c>
      <c r="M44" s="154">
        <f>(E44*26)-K44-L44</f>
        <v>19</v>
      </c>
      <c r="N44" s="120">
        <f>F44*26</f>
        <v>65</v>
      </c>
    </row>
    <row r="45" spans="1:14" ht="12.75">
      <c r="A45" s="182">
        <v>2</v>
      </c>
      <c r="B45" s="197" t="s">
        <v>53</v>
      </c>
      <c r="C45" s="183">
        <v>1</v>
      </c>
      <c r="D45" s="351">
        <v>5</v>
      </c>
      <c r="E45" s="184">
        <v>1.5</v>
      </c>
      <c r="F45" s="181">
        <f aca="true" t="shared" si="3" ref="F45:F51">D45-E45</f>
        <v>3.5</v>
      </c>
      <c r="G45" s="185">
        <v>5</v>
      </c>
      <c r="H45" s="186" t="s">
        <v>60</v>
      </c>
      <c r="I45" s="186" t="s">
        <v>18</v>
      </c>
      <c r="J45" s="162">
        <f t="shared" si="2"/>
        <v>39</v>
      </c>
      <c r="K45" s="184">
        <v>10</v>
      </c>
      <c r="L45" s="184">
        <v>10</v>
      </c>
      <c r="M45" s="185">
        <f aca="true" t="shared" si="4" ref="M45:M51">(E45*26)-K45-L45</f>
        <v>19</v>
      </c>
      <c r="N45" s="186">
        <f aca="true" t="shared" si="5" ref="N45:N51">F45*26</f>
        <v>91</v>
      </c>
    </row>
    <row r="46" spans="1:14" ht="12.75">
      <c r="A46" s="182">
        <v>3</v>
      </c>
      <c r="B46" s="197" t="s">
        <v>56</v>
      </c>
      <c r="C46" s="183">
        <v>1</v>
      </c>
      <c r="D46" s="351">
        <v>3</v>
      </c>
      <c r="E46" s="184">
        <v>1</v>
      </c>
      <c r="F46" s="181">
        <f t="shared" si="3"/>
        <v>2</v>
      </c>
      <c r="G46" s="185">
        <v>3</v>
      </c>
      <c r="H46" s="186" t="s">
        <v>59</v>
      </c>
      <c r="I46" s="186" t="s">
        <v>18</v>
      </c>
      <c r="J46" s="162">
        <f t="shared" si="2"/>
        <v>26</v>
      </c>
      <c r="K46" s="184">
        <v>0</v>
      </c>
      <c r="L46" s="184">
        <v>20</v>
      </c>
      <c r="M46" s="202">
        <f t="shared" si="4"/>
        <v>6</v>
      </c>
      <c r="N46" s="203">
        <f t="shared" si="5"/>
        <v>52</v>
      </c>
    </row>
    <row r="47" spans="1:14" ht="12.75">
      <c r="A47" s="182">
        <v>4</v>
      </c>
      <c r="B47" s="197" t="s">
        <v>47</v>
      </c>
      <c r="C47" s="183">
        <v>1</v>
      </c>
      <c r="D47" s="351">
        <v>2</v>
      </c>
      <c r="E47" s="184">
        <v>1</v>
      </c>
      <c r="F47" s="181">
        <f t="shared" si="3"/>
        <v>1</v>
      </c>
      <c r="G47" s="185">
        <v>2</v>
      </c>
      <c r="H47" s="186" t="s">
        <v>59</v>
      </c>
      <c r="I47" s="186" t="s">
        <v>18</v>
      </c>
      <c r="J47" s="162">
        <f t="shared" si="2"/>
        <v>26</v>
      </c>
      <c r="K47" s="184">
        <v>10</v>
      </c>
      <c r="L47" s="184">
        <v>10</v>
      </c>
      <c r="M47" s="160">
        <f t="shared" si="4"/>
        <v>6</v>
      </c>
      <c r="N47" s="161">
        <f t="shared" si="5"/>
        <v>26</v>
      </c>
    </row>
    <row r="48" spans="1:14" ht="12.75">
      <c r="A48" s="182">
        <v>5</v>
      </c>
      <c r="B48" s="80" t="s">
        <v>118</v>
      </c>
      <c r="C48" s="183">
        <v>2</v>
      </c>
      <c r="D48" s="351">
        <v>4.5</v>
      </c>
      <c r="E48" s="184">
        <v>1.5</v>
      </c>
      <c r="F48" s="181">
        <f t="shared" si="3"/>
        <v>3</v>
      </c>
      <c r="G48" s="185">
        <v>0</v>
      </c>
      <c r="H48" s="186" t="s">
        <v>60</v>
      </c>
      <c r="I48" s="186" t="s">
        <v>18</v>
      </c>
      <c r="J48" s="162">
        <f t="shared" si="2"/>
        <v>39</v>
      </c>
      <c r="K48" s="184">
        <v>10</v>
      </c>
      <c r="L48" s="184">
        <v>10</v>
      </c>
      <c r="M48" s="185">
        <f t="shared" si="4"/>
        <v>19</v>
      </c>
      <c r="N48" s="186">
        <f t="shared" si="5"/>
        <v>78</v>
      </c>
    </row>
    <row r="49" spans="1:14" ht="12.75">
      <c r="A49" s="182">
        <v>6</v>
      </c>
      <c r="B49" s="197" t="s">
        <v>121</v>
      </c>
      <c r="C49" s="183">
        <v>2</v>
      </c>
      <c r="D49" s="351">
        <v>2</v>
      </c>
      <c r="E49" s="184">
        <v>1</v>
      </c>
      <c r="F49" s="181">
        <f t="shared" si="3"/>
        <v>1</v>
      </c>
      <c r="G49" s="185">
        <v>6</v>
      </c>
      <c r="H49" s="186" t="s">
        <v>60</v>
      </c>
      <c r="I49" s="186" t="s">
        <v>18</v>
      </c>
      <c r="J49" s="162">
        <f t="shared" si="2"/>
        <v>26</v>
      </c>
      <c r="K49" s="184">
        <v>10</v>
      </c>
      <c r="L49" s="184">
        <v>10</v>
      </c>
      <c r="M49" s="185">
        <f t="shared" si="4"/>
        <v>6</v>
      </c>
      <c r="N49" s="186">
        <f t="shared" si="5"/>
        <v>26</v>
      </c>
    </row>
    <row r="50" spans="1:14" ht="12.75">
      <c r="A50" s="182">
        <v>7</v>
      </c>
      <c r="B50" s="197" t="s">
        <v>122</v>
      </c>
      <c r="C50" s="183">
        <v>2</v>
      </c>
      <c r="D50" s="351">
        <v>3</v>
      </c>
      <c r="E50" s="184">
        <v>1</v>
      </c>
      <c r="F50" s="181">
        <f t="shared" si="3"/>
        <v>2</v>
      </c>
      <c r="G50" s="185">
        <v>3</v>
      </c>
      <c r="H50" s="186" t="s">
        <v>59</v>
      </c>
      <c r="I50" s="186" t="s">
        <v>18</v>
      </c>
      <c r="J50" s="162">
        <f t="shared" si="2"/>
        <v>26</v>
      </c>
      <c r="K50" s="184">
        <v>0</v>
      </c>
      <c r="L50" s="184">
        <v>20</v>
      </c>
      <c r="M50" s="202">
        <f t="shared" si="4"/>
        <v>6</v>
      </c>
      <c r="N50" s="203">
        <f t="shared" si="5"/>
        <v>52</v>
      </c>
    </row>
    <row r="51" spans="1:14" ht="13.5" thickBot="1">
      <c r="A51" s="198">
        <v>8</v>
      </c>
      <c r="B51" s="199" t="s">
        <v>105</v>
      </c>
      <c r="C51" s="244">
        <v>2</v>
      </c>
      <c r="D51" s="352">
        <v>4</v>
      </c>
      <c r="E51" s="200">
        <v>1</v>
      </c>
      <c r="F51" s="181">
        <f t="shared" si="3"/>
        <v>3</v>
      </c>
      <c r="G51" s="202">
        <v>4</v>
      </c>
      <c r="H51" s="203" t="s">
        <v>59</v>
      </c>
      <c r="I51" s="203" t="s">
        <v>18</v>
      </c>
      <c r="J51" s="162">
        <f t="shared" si="2"/>
        <v>26</v>
      </c>
      <c r="K51" s="201">
        <v>0</v>
      </c>
      <c r="L51" s="201">
        <v>20</v>
      </c>
      <c r="M51" s="222">
        <f t="shared" si="4"/>
        <v>6</v>
      </c>
      <c r="N51" s="223">
        <f t="shared" si="5"/>
        <v>78</v>
      </c>
    </row>
    <row r="52" spans="1:14" ht="13.5" thickBot="1">
      <c r="A52" s="163"/>
      <c r="B52" s="163" t="s">
        <v>42</v>
      </c>
      <c r="C52" s="69" t="s">
        <v>36</v>
      </c>
      <c r="D52" s="167">
        <f>SUM(D44:D51)</f>
        <v>27.5</v>
      </c>
      <c r="E52" s="167">
        <f>SUM(E44:E51)</f>
        <v>9.5</v>
      </c>
      <c r="F52" s="167">
        <f>SUM(F44:F51)</f>
        <v>18</v>
      </c>
      <c r="G52" s="90">
        <f>SUM(G44:G51)</f>
        <v>27</v>
      </c>
      <c r="H52" s="90" t="s">
        <v>36</v>
      </c>
      <c r="I52" s="90" t="s">
        <v>36</v>
      </c>
      <c r="J52" s="231">
        <f>SUM(J44:J51)</f>
        <v>247</v>
      </c>
      <c r="K52" s="167">
        <f>SUM(K44:K51)</f>
        <v>50</v>
      </c>
      <c r="L52" s="167">
        <f>SUM(L44:L51)</f>
        <v>110</v>
      </c>
      <c r="M52" s="90">
        <f>SUM(M44:M51)</f>
        <v>87</v>
      </c>
      <c r="N52" s="166">
        <f>SUM(N44:N51)</f>
        <v>468</v>
      </c>
    </row>
    <row r="53" spans="1:14" ht="12.75">
      <c r="A53" s="168"/>
      <c r="B53" s="189" t="s">
        <v>43</v>
      </c>
      <c r="C53" s="68" t="s">
        <v>36</v>
      </c>
      <c r="D53" s="172">
        <f>SUM(D44:D51)</f>
        <v>27.5</v>
      </c>
      <c r="E53" s="169">
        <f>SUM(E44:E51)</f>
        <v>9.5</v>
      </c>
      <c r="F53" s="169">
        <f>SUM(F44:F51)</f>
        <v>18</v>
      </c>
      <c r="G53" s="170">
        <f>SUM(G44:G51)</f>
        <v>27</v>
      </c>
      <c r="H53" s="119" t="s">
        <v>36</v>
      </c>
      <c r="I53" s="119" t="s">
        <v>36</v>
      </c>
      <c r="J53" s="204">
        <f>SUM(J44:J51)</f>
        <v>247</v>
      </c>
      <c r="K53" s="204">
        <f>SUM(K44:K51)</f>
        <v>50</v>
      </c>
      <c r="L53" s="204">
        <f>SUM(L44:L51)</f>
        <v>110</v>
      </c>
      <c r="M53" s="191">
        <f>SUM(M44:M51)</f>
        <v>87</v>
      </c>
      <c r="N53" s="119">
        <f>SUM(N44:N51)</f>
        <v>468</v>
      </c>
    </row>
    <row r="54" spans="1:14" ht="13.5" thickBot="1">
      <c r="A54" s="97" t="s">
        <v>104</v>
      </c>
      <c r="B54" s="89" t="s">
        <v>44</v>
      </c>
      <c r="C54" s="96" t="s">
        <v>36</v>
      </c>
      <c r="D54" s="173">
        <v>0</v>
      </c>
      <c r="E54" s="177">
        <v>0</v>
      </c>
      <c r="F54" s="174">
        <v>0</v>
      </c>
      <c r="G54" s="175">
        <v>0</v>
      </c>
      <c r="H54" s="176" t="s">
        <v>36</v>
      </c>
      <c r="I54" s="176" t="s">
        <v>36</v>
      </c>
      <c r="J54" s="195">
        <v>0</v>
      </c>
      <c r="K54" s="174">
        <v>0</v>
      </c>
      <c r="L54" s="174">
        <v>0</v>
      </c>
      <c r="M54" s="175">
        <v>0</v>
      </c>
      <c r="N54" s="176">
        <v>0</v>
      </c>
    </row>
    <row r="55" spans="1:14" ht="13.5" thickBot="1">
      <c r="A55" s="52" t="s">
        <v>9</v>
      </c>
      <c r="B55" s="53" t="s">
        <v>11</v>
      </c>
      <c r="C55" s="53"/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317"/>
    </row>
    <row r="56" spans="1:14" ht="12.75">
      <c r="A56" s="205">
        <v>1</v>
      </c>
      <c r="B56" s="151" t="s">
        <v>41</v>
      </c>
      <c r="C56" s="362">
        <v>2</v>
      </c>
      <c r="D56" s="334">
        <v>0.25</v>
      </c>
      <c r="E56" s="190">
        <v>0.25</v>
      </c>
      <c r="F56" s="190">
        <v>0</v>
      </c>
      <c r="G56" s="191">
        <v>0</v>
      </c>
      <c r="H56" s="192" t="s">
        <v>59</v>
      </c>
      <c r="I56" s="207" t="s">
        <v>18</v>
      </c>
      <c r="J56" s="333">
        <v>2</v>
      </c>
      <c r="K56" s="208">
        <v>2</v>
      </c>
      <c r="L56" s="190">
        <v>0</v>
      </c>
      <c r="M56" s="191">
        <v>0</v>
      </c>
      <c r="N56" s="119">
        <v>0</v>
      </c>
    </row>
    <row r="57" spans="1:14" ht="12.75">
      <c r="A57" s="110">
        <v>2</v>
      </c>
      <c r="B57" s="206" t="s">
        <v>120</v>
      </c>
      <c r="C57" s="171">
        <v>2</v>
      </c>
      <c r="D57" s="207">
        <v>0.25</v>
      </c>
      <c r="E57" s="169">
        <v>0.25</v>
      </c>
      <c r="F57" s="208">
        <v>0</v>
      </c>
      <c r="G57" s="170">
        <v>0</v>
      </c>
      <c r="H57" s="111" t="s">
        <v>59</v>
      </c>
      <c r="I57" s="110" t="s">
        <v>18</v>
      </c>
      <c r="J57" s="207">
        <v>2</v>
      </c>
      <c r="K57" s="208">
        <v>2</v>
      </c>
      <c r="L57" s="169">
        <v>0</v>
      </c>
      <c r="M57" s="170">
        <v>0</v>
      </c>
      <c r="N57" s="111">
        <v>0</v>
      </c>
    </row>
    <row r="58" spans="1:14" ht="12.75">
      <c r="A58" s="366">
        <v>3</v>
      </c>
      <c r="B58" s="367" t="s">
        <v>133</v>
      </c>
      <c r="C58" s="322">
        <v>2</v>
      </c>
      <c r="D58" s="368">
        <v>0.5</v>
      </c>
      <c r="E58" s="268">
        <v>0.5</v>
      </c>
      <c r="F58" s="369">
        <v>0</v>
      </c>
      <c r="G58" s="219">
        <v>0</v>
      </c>
      <c r="H58" s="322" t="s">
        <v>59</v>
      </c>
      <c r="I58" s="319" t="s">
        <v>18</v>
      </c>
      <c r="J58" s="368">
        <v>4</v>
      </c>
      <c r="K58" s="369">
        <v>4</v>
      </c>
      <c r="L58" s="268">
        <v>0</v>
      </c>
      <c r="M58" s="219">
        <v>0</v>
      </c>
      <c r="N58" s="322">
        <v>0</v>
      </c>
    </row>
    <row r="59" spans="1:14" ht="13.5" thickBot="1">
      <c r="A59" s="209">
        <v>4</v>
      </c>
      <c r="B59" s="210" t="s">
        <v>125</v>
      </c>
      <c r="C59" s="209">
        <v>2</v>
      </c>
      <c r="D59" s="211">
        <v>0.5</v>
      </c>
      <c r="E59" s="212">
        <v>0.5</v>
      </c>
      <c r="F59" s="212">
        <v>0</v>
      </c>
      <c r="G59" s="213">
        <v>0</v>
      </c>
      <c r="H59" s="79" t="s">
        <v>59</v>
      </c>
      <c r="I59" s="79" t="s">
        <v>18</v>
      </c>
      <c r="J59" s="211">
        <v>4</v>
      </c>
      <c r="K59" s="212">
        <v>4</v>
      </c>
      <c r="L59" s="212">
        <v>0</v>
      </c>
      <c r="M59" s="213">
        <v>0</v>
      </c>
      <c r="N59" s="79">
        <v>0</v>
      </c>
    </row>
    <row r="60" spans="1:14" ht="13.5" thickBot="1">
      <c r="A60" s="59"/>
      <c r="B60" s="60"/>
      <c r="C60" s="61"/>
      <c r="D60" s="61"/>
      <c r="E60" s="61"/>
      <c r="F60" s="61"/>
      <c r="G60" s="214"/>
      <c r="H60" s="214"/>
      <c r="I60" s="214"/>
      <c r="J60" s="214"/>
      <c r="K60" s="214"/>
      <c r="L60" s="214"/>
      <c r="M60" s="214"/>
      <c r="N60" s="318"/>
    </row>
    <row r="61" spans="1:14" ht="12.75">
      <c r="A61" s="87"/>
      <c r="B61" s="81" t="s">
        <v>123</v>
      </c>
      <c r="C61" s="82">
        <v>1</v>
      </c>
      <c r="D61" s="215">
        <f>SUM(D47,D46,D45,D44,D36,D31,D30,D38,D23)</f>
        <v>30</v>
      </c>
      <c r="E61" s="215">
        <f>SUM(E47,E46,E45,E44,E36,E31,E30,E38,E25)</f>
        <v>9.5</v>
      </c>
      <c r="F61" s="215">
        <f>SUM(F47,F46,F45,F44,F36,F31,F30,F38,F25)</f>
        <v>20.5</v>
      </c>
      <c r="G61" s="347">
        <f>SUM(G47,G46,G45,G44,G36,G31,G30,G38,G25)</f>
        <v>14</v>
      </c>
      <c r="H61" s="349" t="s">
        <v>36</v>
      </c>
      <c r="I61" s="349" t="s">
        <v>36</v>
      </c>
      <c r="J61" s="215">
        <f>SUM(J47,J46,J45,J44,J36,J31,J30,J38,J25)</f>
        <v>247</v>
      </c>
      <c r="K61" s="215">
        <f>SUM(K47,K46,K45,K44,K36,K31,K30,K38,K25)</f>
        <v>60</v>
      </c>
      <c r="L61" s="215">
        <f>SUM(L47,L46,L45,L44,L36,L31,L30,L38,L25)</f>
        <v>90</v>
      </c>
      <c r="M61" s="347">
        <f>SUM(M47,M46,M45,M44,M36,M31,M30,M38,M25)</f>
        <v>97</v>
      </c>
      <c r="N61" s="365">
        <f>SUM(N47,N46,N45,N44,N36,N31,N30,N38,N25)</f>
        <v>533</v>
      </c>
    </row>
    <row r="62" spans="1:14" ht="13.5" thickBot="1">
      <c r="A62" s="88"/>
      <c r="B62" s="83" t="s">
        <v>123</v>
      </c>
      <c r="C62" s="84">
        <v>2</v>
      </c>
      <c r="D62" s="216">
        <f>SUM(D56:D59,D51,D50,D49,D48,D37,D39,D22,D24,D25)</f>
        <v>30</v>
      </c>
      <c r="E62" s="216">
        <f>SUM(E56:E59,E51,E50,E49,E48,E37,E39)</f>
        <v>8</v>
      </c>
      <c r="F62" s="216">
        <f>SUM(F56:F59,F51,F50,F49,F48,F37,F39)</f>
        <v>17</v>
      </c>
      <c r="G62" s="348">
        <f>SUM(G56:G59,G51,G50,G49,G48,G37,G39)</f>
        <v>15</v>
      </c>
      <c r="H62" s="84" t="s">
        <v>36</v>
      </c>
      <c r="I62" s="84" t="s">
        <v>36</v>
      </c>
      <c r="J62" s="216">
        <f>SUM(J56:J59,J51,J50,J49,J48,J37,J39)</f>
        <v>181</v>
      </c>
      <c r="K62" s="216">
        <f>SUM(K56:K59,K51,K50,K49,K48,K37,K39)</f>
        <v>32</v>
      </c>
      <c r="L62" s="216">
        <f>SUM(L56:L59,L51,L50,L49,L48,L37,L39)</f>
        <v>80</v>
      </c>
      <c r="M62" s="348">
        <f>SUM(M56:M59,M51,M50,M49,M48,M37,M39)</f>
        <v>69</v>
      </c>
      <c r="N62" s="84">
        <f>SUM(N56:N59,N51,N50,N49,N48,N37,N39)</f>
        <v>442</v>
      </c>
    </row>
    <row r="63" spans="1:14" ht="13.5" thickBot="1">
      <c r="A63" s="59"/>
      <c r="B63" s="60"/>
      <c r="C63" s="61"/>
      <c r="D63" s="61"/>
      <c r="E63" s="61"/>
      <c r="F63" s="61"/>
      <c r="G63" s="214"/>
      <c r="H63" s="214"/>
      <c r="I63" s="214"/>
      <c r="J63" s="214"/>
      <c r="K63" s="214"/>
      <c r="L63" s="214"/>
      <c r="M63" s="214"/>
      <c r="N63" s="318"/>
    </row>
    <row r="64" spans="1:14" ht="13.5" thickBot="1">
      <c r="A64" s="416" t="s">
        <v>95</v>
      </c>
      <c r="B64" s="417"/>
      <c r="C64" s="108" t="s">
        <v>36</v>
      </c>
      <c r="D64" s="217">
        <f>SUM(D61:D62)</f>
        <v>60</v>
      </c>
      <c r="E64" s="217">
        <f>SUM(E61:E62)</f>
        <v>17.5</v>
      </c>
      <c r="F64" s="217">
        <f>SUM(F61:F62)</f>
        <v>37.5</v>
      </c>
      <c r="G64" s="217">
        <f>SUM(G61:G62)</f>
        <v>29</v>
      </c>
      <c r="H64" s="108" t="s">
        <v>36</v>
      </c>
      <c r="I64" s="85" t="s">
        <v>36</v>
      </c>
      <c r="J64" s="217">
        <f>SUM(J61:J62)</f>
        <v>428</v>
      </c>
      <c r="K64" s="217">
        <f>SUM(K61:K62)</f>
        <v>92</v>
      </c>
      <c r="L64" s="217">
        <f>SUM(L61:L62)</f>
        <v>170</v>
      </c>
      <c r="M64" s="217">
        <f>SUM(M61:M62)</f>
        <v>166</v>
      </c>
      <c r="N64" s="108">
        <f>SUM(N61:N62)</f>
        <v>975</v>
      </c>
    </row>
    <row r="65" spans="1:14" ht="12.75">
      <c r="A65" s="8"/>
      <c r="B65" s="8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</row>
    <row r="66" spans="1:14" ht="12.75">
      <c r="A66" s="4"/>
      <c r="B66" s="16" t="s">
        <v>39</v>
      </c>
      <c r="C66" s="4"/>
      <c r="D66" s="4"/>
      <c r="E66" s="4"/>
      <c r="F66" s="4"/>
      <c r="G66" s="136"/>
      <c r="H66" s="136"/>
      <c r="I66" s="136"/>
      <c r="J66" s="136"/>
      <c r="K66" s="136"/>
      <c r="L66" s="136"/>
      <c r="M66" s="136"/>
      <c r="N66" s="136"/>
    </row>
    <row r="67" spans="1:14" ht="12.75">
      <c r="A67" s="4"/>
      <c r="B67" s="16" t="s">
        <v>114</v>
      </c>
      <c r="C67" s="4"/>
      <c r="D67" s="4"/>
      <c r="E67" s="4"/>
      <c r="F67" s="4"/>
      <c r="G67" s="136"/>
      <c r="H67" s="136"/>
      <c r="I67" s="136"/>
      <c r="J67" s="136"/>
      <c r="K67" s="136"/>
      <c r="L67" s="136"/>
      <c r="M67" s="136"/>
      <c r="N67" s="136"/>
    </row>
    <row r="68" spans="1:14" ht="12.75">
      <c r="A68" s="4"/>
      <c r="B68" s="16"/>
      <c r="C68" s="4"/>
      <c r="D68" s="4"/>
      <c r="E68" s="4"/>
      <c r="F68" s="4"/>
      <c r="G68" s="136"/>
      <c r="H68" s="136"/>
      <c r="I68" s="136"/>
      <c r="J68" s="136"/>
      <c r="K68" s="136"/>
      <c r="L68" s="136"/>
      <c r="M68" s="136"/>
      <c r="N68" s="136"/>
    </row>
    <row r="69" spans="1:14" ht="12.75">
      <c r="A69" s="4"/>
      <c r="B69" s="16"/>
      <c r="C69" s="4"/>
      <c r="D69" s="4"/>
      <c r="E69" s="4"/>
      <c r="F69" s="4"/>
      <c r="G69" s="136"/>
      <c r="H69" s="136"/>
      <c r="I69" s="136"/>
      <c r="J69" s="136"/>
      <c r="K69" s="136"/>
      <c r="L69" s="136"/>
      <c r="M69" s="136"/>
      <c r="N69" s="136"/>
    </row>
    <row r="70" spans="1:14" ht="12.75">
      <c r="A70" s="4"/>
      <c r="B70" s="16"/>
      <c r="C70" s="4"/>
      <c r="D70" s="4"/>
      <c r="E70" s="4"/>
      <c r="F70" s="4"/>
      <c r="G70" s="136"/>
      <c r="H70" s="136"/>
      <c r="I70" s="136"/>
      <c r="J70" s="136"/>
      <c r="K70" s="136"/>
      <c r="L70" s="136"/>
      <c r="M70" s="136"/>
      <c r="N70" s="136"/>
    </row>
    <row r="71" spans="2:7" ht="13.5" thickBot="1">
      <c r="B71" s="1" t="s">
        <v>62</v>
      </c>
      <c r="G71" s="124"/>
    </row>
    <row r="72" spans="1:14" ht="12.75" customHeight="1">
      <c r="A72" s="218" t="s">
        <v>0</v>
      </c>
      <c r="B72" s="9"/>
      <c r="C72" s="126"/>
      <c r="D72" s="406" t="s">
        <v>31</v>
      </c>
      <c r="E72" s="407"/>
      <c r="F72" s="407"/>
      <c r="G72" s="65" t="s">
        <v>20</v>
      </c>
      <c r="H72" s="2" t="s">
        <v>1</v>
      </c>
      <c r="I72" s="11" t="s">
        <v>24</v>
      </c>
      <c r="J72" s="397" t="s">
        <v>34</v>
      </c>
      <c r="K72" s="398"/>
      <c r="L72" s="398"/>
      <c r="M72" s="399"/>
      <c r="N72" s="106" t="s">
        <v>98</v>
      </c>
    </row>
    <row r="73" spans="1:14" ht="12.75">
      <c r="A73" s="131"/>
      <c r="B73" s="10" t="s">
        <v>12</v>
      </c>
      <c r="C73" s="115" t="s">
        <v>22</v>
      </c>
      <c r="D73" s="128" t="s">
        <v>2</v>
      </c>
      <c r="E73" s="21" t="s">
        <v>28</v>
      </c>
      <c r="F73" s="13" t="s">
        <v>15</v>
      </c>
      <c r="G73" s="66" t="s">
        <v>32</v>
      </c>
      <c r="H73" s="5" t="s">
        <v>30</v>
      </c>
      <c r="I73" s="12" t="s">
        <v>25</v>
      </c>
      <c r="J73" s="19" t="s">
        <v>2</v>
      </c>
      <c r="K73" s="396" t="s">
        <v>35</v>
      </c>
      <c r="L73" s="396"/>
      <c r="M73" s="219" t="s">
        <v>33</v>
      </c>
      <c r="N73" s="105" t="s">
        <v>119</v>
      </c>
    </row>
    <row r="74" spans="1:15" ht="12.75">
      <c r="A74" s="3"/>
      <c r="B74" s="10" t="s">
        <v>3</v>
      </c>
      <c r="C74" s="130"/>
      <c r="D74" s="131"/>
      <c r="E74" s="21" t="s">
        <v>13</v>
      </c>
      <c r="F74" s="6" t="s">
        <v>19</v>
      </c>
      <c r="G74" s="67" t="s">
        <v>37</v>
      </c>
      <c r="H74" s="5"/>
      <c r="I74" s="134" t="s">
        <v>26</v>
      </c>
      <c r="J74" s="22"/>
      <c r="K74" s="14" t="s">
        <v>14</v>
      </c>
      <c r="L74" s="54" t="s">
        <v>67</v>
      </c>
      <c r="M74" s="135"/>
      <c r="N74" s="103"/>
      <c r="O74" s="50"/>
    </row>
    <row r="75" spans="1:14" ht="12.75">
      <c r="A75" s="131"/>
      <c r="B75" s="10"/>
      <c r="C75" s="136"/>
      <c r="D75" s="131"/>
      <c r="E75" s="21" t="s">
        <v>23</v>
      </c>
      <c r="F75" s="6" t="s">
        <v>16</v>
      </c>
      <c r="G75" s="67" t="s">
        <v>38</v>
      </c>
      <c r="H75" s="136"/>
      <c r="I75" s="12" t="s">
        <v>27</v>
      </c>
      <c r="J75" s="15"/>
      <c r="K75" s="137"/>
      <c r="L75" s="17"/>
      <c r="M75" s="100"/>
      <c r="N75" s="104"/>
    </row>
    <row r="76" spans="1:14" ht="12.75">
      <c r="A76" s="131"/>
      <c r="B76" s="127"/>
      <c r="C76" s="138"/>
      <c r="D76" s="131"/>
      <c r="E76" s="21" t="s">
        <v>29</v>
      </c>
      <c r="F76" s="6"/>
      <c r="G76" s="67" t="s">
        <v>17</v>
      </c>
      <c r="H76" s="5"/>
      <c r="I76" s="131" t="s">
        <v>40</v>
      </c>
      <c r="J76" s="139"/>
      <c r="K76" s="137"/>
      <c r="L76" s="140"/>
      <c r="M76" s="141"/>
      <c r="N76" s="252"/>
    </row>
    <row r="77" spans="1:14" ht="12.75">
      <c r="A77" s="131"/>
      <c r="B77" s="127"/>
      <c r="C77" s="138"/>
      <c r="D77" s="131"/>
      <c r="E77" s="21"/>
      <c r="F77" s="6"/>
      <c r="G77" s="67"/>
      <c r="H77" s="5"/>
      <c r="I77" s="131"/>
      <c r="J77" s="139"/>
      <c r="K77" s="137"/>
      <c r="L77" s="140"/>
      <c r="M77" s="141"/>
      <c r="N77" s="252"/>
    </row>
    <row r="78" spans="1:14" ht="13.5" thickBot="1">
      <c r="A78" s="143"/>
      <c r="B78" s="142"/>
      <c r="C78" s="124"/>
      <c r="D78" s="143"/>
      <c r="E78" s="25"/>
      <c r="F78" s="26"/>
      <c r="G78" s="113"/>
      <c r="H78" s="124"/>
      <c r="I78" s="143"/>
      <c r="J78" s="144"/>
      <c r="K78" s="145"/>
      <c r="L78" s="146"/>
      <c r="M78" s="147"/>
      <c r="N78" s="315"/>
    </row>
    <row r="79" spans="1:14" ht="13.5" thickBot="1">
      <c r="A79" s="148"/>
      <c r="B79" s="51" t="s">
        <v>21</v>
      </c>
      <c r="C79" s="149"/>
      <c r="D79" s="149"/>
      <c r="E79" s="150"/>
      <c r="F79" s="150"/>
      <c r="G79" s="150"/>
      <c r="H79" s="150"/>
      <c r="I79" s="150"/>
      <c r="J79" s="150"/>
      <c r="K79" s="150"/>
      <c r="L79" s="150"/>
      <c r="M79" s="150"/>
      <c r="N79" s="316"/>
    </row>
    <row r="80" spans="1:14" ht="13.5" thickBot="1">
      <c r="A80" s="52" t="s">
        <v>5</v>
      </c>
      <c r="B80" s="53" t="s">
        <v>7</v>
      </c>
      <c r="C80" s="53"/>
      <c r="D80" s="178"/>
      <c r="E80" s="179"/>
      <c r="F80" s="179"/>
      <c r="G80" s="179"/>
      <c r="H80" s="179"/>
      <c r="I80" s="179"/>
      <c r="J80" s="179"/>
      <c r="K80" s="179"/>
      <c r="L80" s="179"/>
      <c r="M80" s="179"/>
      <c r="N80" s="317"/>
    </row>
    <row r="81" spans="1:14" ht="12.75">
      <c r="A81" s="151">
        <v>1</v>
      </c>
      <c r="B81" s="151" t="s">
        <v>101</v>
      </c>
      <c r="C81" s="152">
        <v>3</v>
      </c>
      <c r="D81" s="354">
        <v>2</v>
      </c>
      <c r="E81" s="181">
        <v>1</v>
      </c>
      <c r="F81" s="181">
        <f>D81-E81</f>
        <v>1</v>
      </c>
      <c r="G81" s="154">
        <v>0</v>
      </c>
      <c r="H81" s="120" t="s">
        <v>59</v>
      </c>
      <c r="I81" s="112" t="s">
        <v>18</v>
      </c>
      <c r="J81" s="162">
        <f>SUM(K81:M81)</f>
        <v>26</v>
      </c>
      <c r="K81" s="181">
        <v>10</v>
      </c>
      <c r="L81" s="181">
        <v>0</v>
      </c>
      <c r="M81" s="326">
        <f>(E81*26)-K81-L81</f>
        <v>16</v>
      </c>
      <c r="N81" s="186">
        <f>F81*26</f>
        <v>26</v>
      </c>
    </row>
    <row r="82" spans="1:14" ht="12.75">
      <c r="A82" s="182">
        <v>2</v>
      </c>
      <c r="B82" s="182" t="s">
        <v>100</v>
      </c>
      <c r="C82" s="183">
        <v>4</v>
      </c>
      <c r="D82" s="351">
        <v>2</v>
      </c>
      <c r="E82" s="184">
        <v>1</v>
      </c>
      <c r="F82" s="181">
        <f>D82-E82</f>
        <v>1</v>
      </c>
      <c r="G82" s="185">
        <v>0</v>
      </c>
      <c r="H82" s="186" t="s">
        <v>59</v>
      </c>
      <c r="I82" s="187" t="s">
        <v>18</v>
      </c>
      <c r="J82" s="162">
        <f>SUM(K82:M82)</f>
        <v>26</v>
      </c>
      <c r="K82" s="184">
        <v>0</v>
      </c>
      <c r="L82" s="184">
        <v>10</v>
      </c>
      <c r="M82" s="160">
        <f>(E82*26)-K82-L82</f>
        <v>16</v>
      </c>
      <c r="N82" s="186">
        <f>F82*26</f>
        <v>26</v>
      </c>
    </row>
    <row r="83" spans="1:14" ht="22.5">
      <c r="A83" s="157">
        <v>3</v>
      </c>
      <c r="B83" s="393" t="s">
        <v>136</v>
      </c>
      <c r="C83" s="158">
        <v>3</v>
      </c>
      <c r="D83" s="355">
        <v>8</v>
      </c>
      <c r="E83" s="159">
        <v>1</v>
      </c>
      <c r="F83" s="181">
        <f>D83-E83</f>
        <v>7</v>
      </c>
      <c r="G83" s="160">
        <v>0</v>
      </c>
      <c r="H83" s="161" t="s">
        <v>59</v>
      </c>
      <c r="I83" s="188" t="s">
        <v>103</v>
      </c>
      <c r="J83" s="162">
        <f>SUM(K83:M83)</f>
        <v>26</v>
      </c>
      <c r="K83" s="159"/>
      <c r="L83" s="159">
        <v>10</v>
      </c>
      <c r="M83" s="160">
        <f>(E83*26)-K83-L83</f>
        <v>16</v>
      </c>
      <c r="N83" s="186">
        <f>F83*26</f>
        <v>182</v>
      </c>
    </row>
    <row r="84" spans="1:14" ht="23.25" thickBot="1">
      <c r="A84" s="156">
        <v>4</v>
      </c>
      <c r="B84" s="394" t="s">
        <v>137</v>
      </c>
      <c r="C84" s="220">
        <v>4</v>
      </c>
      <c r="D84" s="357">
        <v>8</v>
      </c>
      <c r="E84" s="221">
        <v>1</v>
      </c>
      <c r="F84" s="221">
        <f>D84-E84</f>
        <v>7</v>
      </c>
      <c r="G84" s="222">
        <v>0</v>
      </c>
      <c r="H84" s="223" t="s">
        <v>59</v>
      </c>
      <c r="I84" s="224" t="s">
        <v>103</v>
      </c>
      <c r="J84" s="162">
        <f>SUM(K84:M84)</f>
        <v>26</v>
      </c>
      <c r="K84" s="221">
        <v>0</v>
      </c>
      <c r="L84" s="221">
        <v>10</v>
      </c>
      <c r="M84" s="222">
        <f>(E84*26)-K84-L84</f>
        <v>16</v>
      </c>
      <c r="N84" s="186">
        <f>F84*26</f>
        <v>182</v>
      </c>
    </row>
    <row r="85" spans="1:14" ht="13.5" thickBot="1">
      <c r="A85" s="225"/>
      <c r="B85" s="226" t="s">
        <v>42</v>
      </c>
      <c r="C85" s="64" t="s">
        <v>36</v>
      </c>
      <c r="D85" s="256">
        <f>SUM(D81:D84)</f>
        <v>20</v>
      </c>
      <c r="E85" s="164">
        <f>SUM(E81:E84)</f>
        <v>4</v>
      </c>
      <c r="F85" s="338">
        <f>SUM(F81:F84)</f>
        <v>16</v>
      </c>
      <c r="G85" s="364">
        <f>SUM(G81:G84)</f>
        <v>0</v>
      </c>
      <c r="H85" s="230" t="s">
        <v>36</v>
      </c>
      <c r="I85" s="230" t="s">
        <v>36</v>
      </c>
      <c r="J85" s="231">
        <f>SUM(J81:J84)</f>
        <v>104</v>
      </c>
      <c r="K85" s="228">
        <f>SUM(K81:K84)</f>
        <v>10</v>
      </c>
      <c r="L85" s="228">
        <f>SUM(L81:L84)</f>
        <v>30</v>
      </c>
      <c r="M85" s="229">
        <f>SUM(M81:M84)</f>
        <v>64</v>
      </c>
      <c r="N85" s="109">
        <f>SUM(N81:N84)</f>
        <v>416</v>
      </c>
    </row>
    <row r="86" spans="1:14" ht="12.75">
      <c r="A86" s="168"/>
      <c r="B86" s="189" t="s">
        <v>43</v>
      </c>
      <c r="C86" s="62" t="s">
        <v>36</v>
      </c>
      <c r="D86" s="358">
        <v>0</v>
      </c>
      <c r="E86" s="172">
        <v>0</v>
      </c>
      <c r="F86" s="169">
        <v>0</v>
      </c>
      <c r="G86" s="170">
        <v>0</v>
      </c>
      <c r="H86" s="119" t="s">
        <v>36</v>
      </c>
      <c r="I86" s="119" t="s">
        <v>36</v>
      </c>
      <c r="J86" s="204">
        <v>0</v>
      </c>
      <c r="K86" s="169">
        <v>0</v>
      </c>
      <c r="L86" s="169">
        <v>0</v>
      </c>
      <c r="M86" s="170">
        <v>0</v>
      </c>
      <c r="N86" s="119">
        <v>0</v>
      </c>
    </row>
    <row r="87" spans="1:17" ht="13.5" thickBot="1">
      <c r="A87" s="97"/>
      <c r="B87" s="58" t="s">
        <v>44</v>
      </c>
      <c r="C87" s="63" t="s">
        <v>36</v>
      </c>
      <c r="D87" s="359">
        <f>SUM(D83:D84)</f>
        <v>16</v>
      </c>
      <c r="E87" s="337">
        <f>SUM(E83:E84)</f>
        <v>2</v>
      </c>
      <c r="F87" s="337">
        <f>SUM(F83:F84)</f>
        <v>14</v>
      </c>
      <c r="G87" s="332">
        <f>SUM(G83:G84)</f>
        <v>0</v>
      </c>
      <c r="H87" s="230" t="s">
        <v>36</v>
      </c>
      <c r="I87" s="230" t="s">
        <v>36</v>
      </c>
      <c r="J87" s="232">
        <f>SUM(J83:J84)</f>
        <v>52</v>
      </c>
      <c r="K87" s="232">
        <f>SUM(K83:K84)</f>
        <v>0</v>
      </c>
      <c r="L87" s="232">
        <f>SUM(L83:L84)</f>
        <v>20</v>
      </c>
      <c r="M87" s="175">
        <f>SUM(M83:M84)</f>
        <v>32</v>
      </c>
      <c r="N87" s="319">
        <f>SUM(N83:N84)</f>
        <v>364</v>
      </c>
      <c r="O87" s="1"/>
      <c r="P87" s="1"/>
      <c r="Q87" s="1"/>
    </row>
    <row r="88" spans="1:17" ht="13.5" thickBot="1">
      <c r="A88" s="52" t="s">
        <v>6</v>
      </c>
      <c r="B88" s="53" t="s">
        <v>10</v>
      </c>
      <c r="C88" s="53"/>
      <c r="D88" s="353"/>
      <c r="E88" s="179"/>
      <c r="F88" s="179"/>
      <c r="G88" s="179"/>
      <c r="H88" s="179"/>
      <c r="I88" s="179"/>
      <c r="J88" s="179"/>
      <c r="K88" s="179"/>
      <c r="L88" s="179"/>
      <c r="M88" s="179"/>
      <c r="N88" s="317"/>
      <c r="P88" s="7"/>
      <c r="Q88" s="7"/>
    </row>
    <row r="89" spans="1:17" ht="12.75">
      <c r="A89" s="151">
        <v>1</v>
      </c>
      <c r="B89" s="196" t="s">
        <v>54</v>
      </c>
      <c r="C89" s="205">
        <v>3</v>
      </c>
      <c r="D89" s="354">
        <v>3</v>
      </c>
      <c r="E89" s="233">
        <v>1</v>
      </c>
      <c r="F89" s="233">
        <f>D89-E89</f>
        <v>2</v>
      </c>
      <c r="G89" s="154">
        <v>3</v>
      </c>
      <c r="H89" s="234" t="s">
        <v>59</v>
      </c>
      <c r="I89" s="234" t="s">
        <v>18</v>
      </c>
      <c r="J89" s="162">
        <f aca="true" t="shared" si="6" ref="J89:J99">SUM(K89:M89)</f>
        <v>26</v>
      </c>
      <c r="K89" s="233">
        <v>0</v>
      </c>
      <c r="L89" s="233">
        <v>20</v>
      </c>
      <c r="M89" s="327">
        <f>(E89*26)-K89-L89</f>
        <v>6</v>
      </c>
      <c r="N89" s="161">
        <f>F89*26</f>
        <v>52</v>
      </c>
      <c r="P89" s="1"/>
      <c r="Q89" s="1"/>
    </row>
    <row r="90" spans="1:17" ht="12.75">
      <c r="A90" s="182">
        <v>2</v>
      </c>
      <c r="B90" s="197" t="s">
        <v>50</v>
      </c>
      <c r="C90" s="235">
        <v>3</v>
      </c>
      <c r="D90" s="351">
        <v>3</v>
      </c>
      <c r="E90" s="184">
        <v>1</v>
      </c>
      <c r="F90" s="233">
        <f aca="true" t="shared" si="7" ref="F90:F99">D90-E90</f>
        <v>2</v>
      </c>
      <c r="G90" s="185">
        <v>3</v>
      </c>
      <c r="H90" s="187" t="s">
        <v>59</v>
      </c>
      <c r="I90" s="187" t="s">
        <v>18</v>
      </c>
      <c r="J90" s="162">
        <f t="shared" si="6"/>
        <v>26</v>
      </c>
      <c r="K90" s="184">
        <v>0</v>
      </c>
      <c r="L90" s="184">
        <v>20</v>
      </c>
      <c r="M90" s="328">
        <f aca="true" t="shared" si="8" ref="M90:M99">(E90*26)-K90-L90</f>
        <v>6</v>
      </c>
      <c r="N90" s="161">
        <f aca="true" t="shared" si="9" ref="N90:N99">F90*26</f>
        <v>52</v>
      </c>
      <c r="P90" s="1"/>
      <c r="Q90" s="1"/>
    </row>
    <row r="91" spans="1:14" ht="12.75">
      <c r="A91" s="182">
        <v>3</v>
      </c>
      <c r="B91" s="197" t="s">
        <v>55</v>
      </c>
      <c r="C91" s="235">
        <v>3</v>
      </c>
      <c r="D91" s="351">
        <v>6</v>
      </c>
      <c r="E91" s="184">
        <v>1.5</v>
      </c>
      <c r="F91" s="233">
        <f t="shared" si="7"/>
        <v>4.5</v>
      </c>
      <c r="G91" s="185">
        <v>6</v>
      </c>
      <c r="H91" s="187" t="s">
        <v>60</v>
      </c>
      <c r="I91" s="187" t="s">
        <v>18</v>
      </c>
      <c r="J91" s="162">
        <f t="shared" si="6"/>
        <v>39</v>
      </c>
      <c r="K91" s="184">
        <v>10</v>
      </c>
      <c r="L91" s="184">
        <v>10</v>
      </c>
      <c r="M91" s="328">
        <f t="shared" si="8"/>
        <v>19</v>
      </c>
      <c r="N91" s="161">
        <f t="shared" si="9"/>
        <v>117</v>
      </c>
    </row>
    <row r="92" spans="1:14" ht="12.75">
      <c r="A92" s="182">
        <v>4</v>
      </c>
      <c r="B92" s="197" t="s">
        <v>117</v>
      </c>
      <c r="C92" s="235">
        <v>3</v>
      </c>
      <c r="D92" s="360">
        <v>4</v>
      </c>
      <c r="E92" s="236">
        <v>1</v>
      </c>
      <c r="F92" s="233">
        <f t="shared" si="7"/>
        <v>3</v>
      </c>
      <c r="G92" s="237">
        <v>4</v>
      </c>
      <c r="H92" s="238" t="s">
        <v>59</v>
      </c>
      <c r="I92" s="238" t="s">
        <v>103</v>
      </c>
      <c r="J92" s="162">
        <f t="shared" si="6"/>
        <v>26</v>
      </c>
      <c r="K92" s="236">
        <v>20</v>
      </c>
      <c r="L92" s="239">
        <v>0</v>
      </c>
      <c r="M92" s="328">
        <f t="shared" si="8"/>
        <v>6</v>
      </c>
      <c r="N92" s="161">
        <f t="shared" si="9"/>
        <v>78</v>
      </c>
    </row>
    <row r="93" spans="1:14" ht="12.75">
      <c r="A93" s="182">
        <v>5</v>
      </c>
      <c r="B93" s="70" t="s">
        <v>116</v>
      </c>
      <c r="C93" s="235">
        <v>3</v>
      </c>
      <c r="D93" s="360">
        <v>4</v>
      </c>
      <c r="E93" s="236">
        <v>1</v>
      </c>
      <c r="F93" s="233">
        <f t="shared" si="7"/>
        <v>3</v>
      </c>
      <c r="G93" s="240">
        <v>0</v>
      </c>
      <c r="H93" s="238" t="s">
        <v>59</v>
      </c>
      <c r="I93" s="238" t="s">
        <v>103</v>
      </c>
      <c r="J93" s="162">
        <f t="shared" si="6"/>
        <v>26</v>
      </c>
      <c r="K93" s="239">
        <v>0</v>
      </c>
      <c r="L93" s="236">
        <v>20</v>
      </c>
      <c r="M93" s="329">
        <f t="shared" si="8"/>
        <v>6</v>
      </c>
      <c r="N93" s="161">
        <f t="shared" si="9"/>
        <v>78</v>
      </c>
    </row>
    <row r="94" spans="1:14" ht="12.75">
      <c r="A94" s="182">
        <v>6</v>
      </c>
      <c r="B94" s="197" t="s">
        <v>51</v>
      </c>
      <c r="C94" s="235">
        <v>4</v>
      </c>
      <c r="D94" s="351">
        <v>3</v>
      </c>
      <c r="E94" s="184">
        <v>1</v>
      </c>
      <c r="F94" s="233">
        <f t="shared" si="7"/>
        <v>2</v>
      </c>
      <c r="G94" s="185">
        <v>4</v>
      </c>
      <c r="H94" s="187" t="s">
        <v>59</v>
      </c>
      <c r="I94" s="187" t="s">
        <v>18</v>
      </c>
      <c r="J94" s="162">
        <f t="shared" si="6"/>
        <v>26</v>
      </c>
      <c r="K94" s="184">
        <v>0</v>
      </c>
      <c r="L94" s="184">
        <v>20</v>
      </c>
      <c r="M94" s="330">
        <f t="shared" si="8"/>
        <v>6</v>
      </c>
      <c r="N94" s="161">
        <f t="shared" si="9"/>
        <v>52</v>
      </c>
    </row>
    <row r="95" spans="1:14" ht="25.5">
      <c r="A95" s="182">
        <v>7</v>
      </c>
      <c r="B95" s="197" t="s">
        <v>49</v>
      </c>
      <c r="C95" s="235">
        <v>4</v>
      </c>
      <c r="D95" s="351">
        <v>5</v>
      </c>
      <c r="E95" s="241">
        <v>1.5</v>
      </c>
      <c r="F95" s="342">
        <f t="shared" si="7"/>
        <v>3.5</v>
      </c>
      <c r="G95" s="242">
        <v>4</v>
      </c>
      <c r="H95" s="235" t="s">
        <v>60</v>
      </c>
      <c r="I95" s="235" t="s">
        <v>18</v>
      </c>
      <c r="J95" s="180">
        <f t="shared" si="6"/>
        <v>39</v>
      </c>
      <c r="K95" s="241">
        <v>10</v>
      </c>
      <c r="L95" s="241">
        <v>10</v>
      </c>
      <c r="M95" s="343">
        <f t="shared" si="8"/>
        <v>19</v>
      </c>
      <c r="N95" s="158">
        <f t="shared" si="9"/>
        <v>91</v>
      </c>
    </row>
    <row r="96" spans="1:14" ht="12.75">
      <c r="A96" s="182">
        <v>8</v>
      </c>
      <c r="B96" s="197" t="s">
        <v>57</v>
      </c>
      <c r="C96" s="235">
        <v>4</v>
      </c>
      <c r="D96" s="351">
        <v>4</v>
      </c>
      <c r="E96" s="184">
        <v>1</v>
      </c>
      <c r="F96" s="233">
        <f t="shared" si="7"/>
        <v>3</v>
      </c>
      <c r="G96" s="185">
        <v>4</v>
      </c>
      <c r="H96" s="187" t="s">
        <v>59</v>
      </c>
      <c r="I96" s="187" t="s">
        <v>18</v>
      </c>
      <c r="J96" s="162">
        <f t="shared" si="6"/>
        <v>26</v>
      </c>
      <c r="K96" s="184">
        <v>0</v>
      </c>
      <c r="L96" s="184">
        <v>20</v>
      </c>
      <c r="M96" s="328">
        <f t="shared" si="8"/>
        <v>6</v>
      </c>
      <c r="N96" s="161">
        <f t="shared" si="9"/>
        <v>78</v>
      </c>
    </row>
    <row r="97" spans="1:14" ht="12.75">
      <c r="A97" s="182">
        <v>9</v>
      </c>
      <c r="B97" s="197" t="s">
        <v>48</v>
      </c>
      <c r="C97" s="235">
        <v>4</v>
      </c>
      <c r="D97" s="351">
        <v>3</v>
      </c>
      <c r="E97" s="184">
        <v>1</v>
      </c>
      <c r="F97" s="233">
        <f t="shared" si="7"/>
        <v>2</v>
      </c>
      <c r="G97" s="185">
        <v>0</v>
      </c>
      <c r="H97" s="187" t="s">
        <v>59</v>
      </c>
      <c r="I97" s="187" t="s">
        <v>18</v>
      </c>
      <c r="J97" s="162">
        <f t="shared" si="6"/>
        <v>26</v>
      </c>
      <c r="K97" s="184">
        <v>20</v>
      </c>
      <c r="L97" s="184">
        <v>0</v>
      </c>
      <c r="M97" s="330">
        <f t="shared" si="8"/>
        <v>6</v>
      </c>
      <c r="N97" s="161">
        <f t="shared" si="9"/>
        <v>52</v>
      </c>
    </row>
    <row r="98" spans="1:14" ht="12.75">
      <c r="A98" s="182">
        <v>10</v>
      </c>
      <c r="B98" s="197" t="s">
        <v>58</v>
      </c>
      <c r="C98" s="235">
        <v>4</v>
      </c>
      <c r="D98" s="351">
        <v>3</v>
      </c>
      <c r="E98" s="184">
        <v>1</v>
      </c>
      <c r="F98" s="233">
        <f t="shared" si="7"/>
        <v>2</v>
      </c>
      <c r="G98" s="185">
        <v>3</v>
      </c>
      <c r="H98" s="187" t="s">
        <v>59</v>
      </c>
      <c r="I98" s="187" t="s">
        <v>18</v>
      </c>
      <c r="J98" s="162">
        <f t="shared" si="6"/>
        <v>26</v>
      </c>
      <c r="K98" s="184">
        <v>0</v>
      </c>
      <c r="L98" s="184">
        <v>20</v>
      </c>
      <c r="M98" s="328">
        <f t="shared" si="8"/>
        <v>6</v>
      </c>
      <c r="N98" s="161">
        <f t="shared" si="9"/>
        <v>52</v>
      </c>
    </row>
    <row r="99" spans="1:14" ht="13.5" thickBot="1">
      <c r="A99" s="156">
        <v>11</v>
      </c>
      <c r="B99" s="243" t="s">
        <v>106</v>
      </c>
      <c r="C99" s="244">
        <v>4</v>
      </c>
      <c r="D99" s="361">
        <v>2</v>
      </c>
      <c r="E99" s="340">
        <v>1</v>
      </c>
      <c r="F99" s="339">
        <f t="shared" si="7"/>
        <v>1</v>
      </c>
      <c r="G99" s="222">
        <v>0</v>
      </c>
      <c r="H99" s="224" t="s">
        <v>59</v>
      </c>
      <c r="I99" s="224" t="s">
        <v>18</v>
      </c>
      <c r="J99" s="162">
        <f t="shared" si="6"/>
        <v>26</v>
      </c>
      <c r="K99" s="221">
        <v>10</v>
      </c>
      <c r="L99" s="221">
        <v>0</v>
      </c>
      <c r="M99" s="341">
        <f t="shared" si="8"/>
        <v>16</v>
      </c>
      <c r="N99" s="161">
        <f t="shared" si="9"/>
        <v>26</v>
      </c>
    </row>
    <row r="100" spans="1:14" ht="13.5" thickBot="1">
      <c r="A100" s="163"/>
      <c r="B100" s="245" t="s">
        <v>42</v>
      </c>
      <c r="C100" s="69" t="s">
        <v>36</v>
      </c>
      <c r="D100" s="231">
        <f>SUM(D89:D99)</f>
        <v>40</v>
      </c>
      <c r="E100" s="167">
        <f>SUM(E89:E99)</f>
        <v>12</v>
      </c>
      <c r="F100" s="167">
        <f>SUM(F89:F99)</f>
        <v>28</v>
      </c>
      <c r="G100" s="90">
        <f>SUM(G89:G99)</f>
        <v>31</v>
      </c>
      <c r="H100" s="109" t="s">
        <v>36</v>
      </c>
      <c r="I100" s="109" t="s">
        <v>36</v>
      </c>
      <c r="J100" s="231">
        <f>SUM(J89:J99)</f>
        <v>312</v>
      </c>
      <c r="K100" s="165">
        <f>SUM(K89:K99)</f>
        <v>70</v>
      </c>
      <c r="L100" s="165">
        <f>SUM(L89:L99)</f>
        <v>140</v>
      </c>
      <c r="M100" s="90">
        <f>SUM(M89:M99)</f>
        <v>102</v>
      </c>
      <c r="N100" s="90">
        <f>SUM(N89:N99)</f>
        <v>728</v>
      </c>
    </row>
    <row r="101" spans="1:14" ht="12.75">
      <c r="A101" s="168"/>
      <c r="B101" s="246" t="s">
        <v>43</v>
      </c>
      <c r="C101" s="68" t="s">
        <v>36</v>
      </c>
      <c r="D101" s="308">
        <f>SUM(D89:D92,D94:D96,D98)</f>
        <v>31</v>
      </c>
      <c r="E101" s="172">
        <f>SUM(E89:E92,E94:E96,E98)</f>
        <v>9</v>
      </c>
      <c r="F101" s="169">
        <f>SUM(F89:F92,F94:F96,F98)</f>
        <v>22</v>
      </c>
      <c r="G101" s="170">
        <f>SUM(G89:G92,G94:G96,G98)</f>
        <v>31</v>
      </c>
      <c r="H101" s="111" t="s">
        <v>36</v>
      </c>
      <c r="I101" s="111" t="s">
        <v>36</v>
      </c>
      <c r="J101" s="308">
        <f>SUM(J98,J96,J95,J94,J92,J91,J90,J89)</f>
        <v>234</v>
      </c>
      <c r="K101" s="169">
        <f>SUM(K98,K96,K95,K94,K92,K91,K90,K89)</f>
        <v>40</v>
      </c>
      <c r="L101" s="169">
        <f>SUM(L98,L96,L95,L94,L92,L91,L90,L89)</f>
        <v>120</v>
      </c>
      <c r="M101" s="171">
        <f>SUM(M98,M96,M95,M94,M92,M91,M90,M89)</f>
        <v>74</v>
      </c>
      <c r="N101" s="119">
        <f>SUM(N98,N96,N95,N94,N92,N91,N90,N89)</f>
        <v>572</v>
      </c>
    </row>
    <row r="102" spans="1:14" ht="13.5" thickBot="1">
      <c r="A102" s="97"/>
      <c r="B102" s="95" t="s">
        <v>44</v>
      </c>
      <c r="C102" s="96" t="s">
        <v>36</v>
      </c>
      <c r="D102" s="173">
        <f>SUM(D92:D93)</f>
        <v>8</v>
      </c>
      <c r="E102" s="174">
        <f>SUM(E92:E93)</f>
        <v>2</v>
      </c>
      <c r="F102" s="174">
        <f>SUM(F92:F93)</f>
        <v>6</v>
      </c>
      <c r="G102" s="175">
        <f>SUM(G92:G93)</f>
        <v>4</v>
      </c>
      <c r="H102" s="194" t="s">
        <v>36</v>
      </c>
      <c r="I102" s="194" t="s">
        <v>36</v>
      </c>
      <c r="J102" s="177">
        <f>SUM(J92:J93)</f>
        <v>52</v>
      </c>
      <c r="K102" s="325">
        <f>SUM(K92:K93)</f>
        <v>20</v>
      </c>
      <c r="L102" s="325">
        <f>SUM(L92:L93)</f>
        <v>20</v>
      </c>
      <c r="M102" s="175">
        <f>SUM(M92:M93)</f>
        <v>12</v>
      </c>
      <c r="N102" s="176">
        <f>SUM(N92:N93)</f>
        <v>156</v>
      </c>
    </row>
    <row r="103" spans="1:14" ht="13.5" thickBot="1">
      <c r="A103" s="3"/>
      <c r="B103" s="16"/>
      <c r="C103" s="4"/>
      <c r="D103" s="4"/>
      <c r="E103" s="4"/>
      <c r="F103" s="4"/>
      <c r="G103" s="136"/>
      <c r="H103" s="136"/>
      <c r="I103" s="136"/>
      <c r="J103" s="136"/>
      <c r="K103" s="136"/>
      <c r="L103" s="136"/>
      <c r="M103" s="136"/>
      <c r="N103" s="252"/>
    </row>
    <row r="104" spans="1:14" ht="12.75">
      <c r="A104" s="87"/>
      <c r="B104" s="81" t="s">
        <v>123</v>
      </c>
      <c r="C104" s="86">
        <v>3</v>
      </c>
      <c r="D104" s="247">
        <f>SUM(D89:D93,D81,D83)</f>
        <v>30</v>
      </c>
      <c r="E104" s="247">
        <f>SUM(E89:E93,E81,E83)</f>
        <v>7.5</v>
      </c>
      <c r="F104" s="247">
        <f>SUM(F89:F93,F81,F83)</f>
        <v>22.5</v>
      </c>
      <c r="G104" s="248">
        <f>SUM(G89:G93,G81,G83)</f>
        <v>16</v>
      </c>
      <c r="H104" s="86" t="s">
        <v>36</v>
      </c>
      <c r="I104" s="86" t="s">
        <v>36</v>
      </c>
      <c r="J104" s="247">
        <f>SUM(J89:J93,J81,J83)</f>
        <v>195</v>
      </c>
      <c r="K104" s="247">
        <f>SUM(K89:K93,K81,K83)</f>
        <v>40</v>
      </c>
      <c r="L104" s="247">
        <f>SUM(L89:L93,L81,L83)</f>
        <v>80</v>
      </c>
      <c r="M104" s="248">
        <f>SUM(M89:M93,M81,M83)</f>
        <v>75</v>
      </c>
      <c r="N104" s="86">
        <f>SUM(N89:N93,N81,N83)</f>
        <v>585</v>
      </c>
    </row>
    <row r="105" spans="1:14" ht="13.5" thickBot="1">
      <c r="A105" s="88"/>
      <c r="B105" s="83" t="s">
        <v>123</v>
      </c>
      <c r="C105" s="79">
        <v>4</v>
      </c>
      <c r="D105" s="249">
        <f>SUM(D94:D99,D82,D84)</f>
        <v>30</v>
      </c>
      <c r="E105" s="249">
        <f>SUM(E94:E99,E82,E84)</f>
        <v>8.5</v>
      </c>
      <c r="F105" s="249">
        <f>SUM(F94:F99,F82,F84)</f>
        <v>21.5</v>
      </c>
      <c r="G105" s="213">
        <f>SUM(G94:G99,G82,G84)</f>
        <v>15</v>
      </c>
      <c r="H105" s="79" t="s">
        <v>36</v>
      </c>
      <c r="I105" s="79" t="s">
        <v>36</v>
      </c>
      <c r="J105" s="249">
        <f>SUM(J94:J99,J82,J84)</f>
        <v>221</v>
      </c>
      <c r="K105" s="249">
        <f>SUM(K94:K99,K82,K84)</f>
        <v>40</v>
      </c>
      <c r="L105" s="249">
        <f>SUM(L94:L99,L82,L84)</f>
        <v>90</v>
      </c>
      <c r="M105" s="213">
        <f>SUM(M94:M99,M82,M84)</f>
        <v>91</v>
      </c>
      <c r="N105" s="79">
        <f>SUM(N94:N99,N82,N84)</f>
        <v>559</v>
      </c>
    </row>
    <row r="106" spans="1:14" ht="13.5" thickBot="1">
      <c r="A106" s="3"/>
      <c r="B106" s="16"/>
      <c r="C106" s="4"/>
      <c r="D106" s="4"/>
      <c r="E106" s="4"/>
      <c r="F106" s="4"/>
      <c r="G106" s="136"/>
      <c r="H106" s="136"/>
      <c r="I106" s="136"/>
      <c r="J106" s="136"/>
      <c r="K106" s="136"/>
      <c r="L106" s="136"/>
      <c r="M106" s="136"/>
      <c r="N106" s="315"/>
    </row>
    <row r="107" spans="1:14" ht="13.5" thickBot="1">
      <c r="A107" s="418" t="s">
        <v>96</v>
      </c>
      <c r="B107" s="419"/>
      <c r="C107" s="109" t="s">
        <v>36</v>
      </c>
      <c r="D107" s="250">
        <f>SUM(D104:D105)</f>
        <v>60</v>
      </c>
      <c r="E107" s="250">
        <f>SUM(E104:E105)</f>
        <v>16</v>
      </c>
      <c r="F107" s="250">
        <f>SUM(F104:F105)</f>
        <v>44</v>
      </c>
      <c r="G107" s="250">
        <f>SUM(G104:G105)</f>
        <v>31</v>
      </c>
      <c r="H107" s="109" t="s">
        <v>36</v>
      </c>
      <c r="I107" s="90" t="s">
        <v>36</v>
      </c>
      <c r="J107" s="109">
        <f>SUM(J104:J105)</f>
        <v>416</v>
      </c>
      <c r="K107" s="90">
        <f>SUM(K104:K105)</f>
        <v>80</v>
      </c>
      <c r="L107" s="90">
        <f>SUM(L104:L105)</f>
        <v>170</v>
      </c>
      <c r="M107" s="90">
        <f>SUM(M104:M105)</f>
        <v>166</v>
      </c>
      <c r="N107" s="90">
        <f>SUM(N104:N105)</f>
        <v>1144</v>
      </c>
    </row>
    <row r="108" spans="1:14" ht="12.75">
      <c r="A108" s="8"/>
      <c r="B108" s="8"/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320"/>
    </row>
    <row r="109" spans="1:14" ht="12.75">
      <c r="A109" s="4"/>
      <c r="B109" s="16" t="s">
        <v>39</v>
      </c>
      <c r="C109" s="4"/>
      <c r="D109" s="4"/>
      <c r="E109" s="4"/>
      <c r="F109" s="4"/>
      <c r="G109" s="136"/>
      <c r="H109" s="136"/>
      <c r="I109" s="136"/>
      <c r="J109" s="136"/>
      <c r="K109" s="136"/>
      <c r="L109" s="136"/>
      <c r="M109" s="136"/>
      <c r="N109" s="136"/>
    </row>
    <row r="110" spans="1:14" ht="12.75">
      <c r="A110" s="4"/>
      <c r="B110" s="16" t="s">
        <v>115</v>
      </c>
      <c r="C110" s="4"/>
      <c r="D110" s="4"/>
      <c r="E110" s="4"/>
      <c r="F110" s="4"/>
      <c r="G110" s="136"/>
      <c r="H110" s="136"/>
      <c r="I110" s="136"/>
      <c r="J110" s="136"/>
      <c r="K110" s="136"/>
      <c r="L110" s="136"/>
      <c r="M110" s="136"/>
      <c r="N110" s="136"/>
    </row>
    <row r="111" spans="1:14" ht="12.75">
      <c r="A111" s="4"/>
      <c r="B111" s="16"/>
      <c r="C111" s="4"/>
      <c r="D111" s="4"/>
      <c r="E111" s="4"/>
      <c r="F111" s="4"/>
      <c r="G111" s="136"/>
      <c r="H111" s="136"/>
      <c r="I111" s="136"/>
      <c r="J111" s="136"/>
      <c r="K111" s="136"/>
      <c r="L111" s="136"/>
      <c r="M111" s="136"/>
      <c r="N111" s="136"/>
    </row>
    <row r="112" spans="1:14" ht="12.75">
      <c r="A112" s="4"/>
      <c r="B112" s="16"/>
      <c r="C112" s="4"/>
      <c r="D112" s="4"/>
      <c r="E112" s="4"/>
      <c r="F112" s="4"/>
      <c r="G112" s="136"/>
      <c r="H112" s="136"/>
      <c r="I112" s="136"/>
      <c r="J112" s="136"/>
      <c r="K112" s="136"/>
      <c r="L112" s="136"/>
      <c r="M112" s="136"/>
      <c r="N112" s="136"/>
    </row>
    <row r="113" spans="1:14" ht="16.5" thickBot="1">
      <c r="A113" s="4"/>
      <c r="B113" s="420" t="s">
        <v>63</v>
      </c>
      <c r="C113" s="420"/>
      <c r="D113" s="420"/>
      <c r="E113" s="420"/>
      <c r="F113" s="4"/>
      <c r="G113" s="136"/>
      <c r="H113" s="136"/>
      <c r="I113" s="136"/>
      <c r="J113" s="136"/>
      <c r="K113" s="136"/>
      <c r="L113" s="136"/>
      <c r="M113" s="136"/>
      <c r="N113" s="136"/>
    </row>
    <row r="114" spans="1:14" ht="12.75">
      <c r="A114" s="218" t="s">
        <v>0</v>
      </c>
      <c r="B114" s="9"/>
      <c r="C114" s="126"/>
      <c r="D114" s="406" t="s">
        <v>31</v>
      </c>
      <c r="E114" s="407"/>
      <c r="F114" s="407"/>
      <c r="G114" s="65" t="s">
        <v>20</v>
      </c>
      <c r="H114" s="116"/>
      <c r="I114" s="2"/>
      <c r="J114" s="406" t="s">
        <v>34</v>
      </c>
      <c r="K114" s="407"/>
      <c r="L114" s="407"/>
      <c r="M114" s="408"/>
      <c r="N114" s="102" t="s">
        <v>15</v>
      </c>
    </row>
    <row r="115" spans="1:14" ht="12.75">
      <c r="A115" s="131"/>
      <c r="B115" s="10" t="s">
        <v>12</v>
      </c>
      <c r="C115" s="130" t="s">
        <v>64</v>
      </c>
      <c r="D115" s="128" t="s">
        <v>2</v>
      </c>
      <c r="E115" s="21" t="s">
        <v>28</v>
      </c>
      <c r="F115" s="13" t="s">
        <v>15</v>
      </c>
      <c r="G115" s="66" t="s">
        <v>32</v>
      </c>
      <c r="H115" s="15" t="s">
        <v>65</v>
      </c>
      <c r="I115" s="115" t="s">
        <v>64</v>
      </c>
      <c r="J115" s="19" t="s">
        <v>2</v>
      </c>
      <c r="K115" s="426" t="s">
        <v>35</v>
      </c>
      <c r="L115" s="427"/>
      <c r="M115" s="219" t="s">
        <v>33</v>
      </c>
      <c r="N115" s="107" t="s">
        <v>119</v>
      </c>
    </row>
    <row r="116" spans="1:14" ht="12.75">
      <c r="A116" s="3"/>
      <c r="B116" s="10" t="s">
        <v>3</v>
      </c>
      <c r="C116" s="130"/>
      <c r="D116" s="131"/>
      <c r="E116" s="21" t="s">
        <v>13</v>
      </c>
      <c r="F116" s="6" t="s">
        <v>19</v>
      </c>
      <c r="G116" s="67" t="s">
        <v>66</v>
      </c>
      <c r="H116" s="15"/>
      <c r="I116" s="114"/>
      <c r="J116" s="22"/>
      <c r="K116" s="23" t="s">
        <v>14</v>
      </c>
      <c r="L116" s="24" t="s">
        <v>67</v>
      </c>
      <c r="M116" s="252"/>
      <c r="N116" s="99"/>
    </row>
    <row r="117" spans="1:14" ht="12.75">
      <c r="A117" s="131"/>
      <c r="B117" s="10"/>
      <c r="C117" s="136"/>
      <c r="D117" s="131"/>
      <c r="E117" s="21" t="s">
        <v>23</v>
      </c>
      <c r="F117" s="6" t="s">
        <v>16</v>
      </c>
      <c r="G117" s="67" t="s">
        <v>68</v>
      </c>
      <c r="H117" s="139"/>
      <c r="I117" s="5"/>
      <c r="J117" s="15"/>
      <c r="K117" s="137"/>
      <c r="L117" s="17"/>
      <c r="M117" s="100"/>
      <c r="N117" s="98"/>
    </row>
    <row r="118" spans="1:14" ht="12.75">
      <c r="A118" s="131"/>
      <c r="B118" s="127"/>
      <c r="C118" s="138"/>
      <c r="D118" s="131"/>
      <c r="E118" s="21" t="s">
        <v>29</v>
      </c>
      <c r="F118" s="6"/>
      <c r="G118" s="67" t="s">
        <v>17</v>
      </c>
      <c r="H118" s="15"/>
      <c r="I118" s="136"/>
      <c r="J118" s="139"/>
      <c r="K118" s="137"/>
      <c r="L118" s="140"/>
      <c r="M118" s="141"/>
      <c r="N118" s="252"/>
    </row>
    <row r="119" spans="1:14" ht="12.75">
      <c r="A119" s="131"/>
      <c r="B119" s="127"/>
      <c r="C119" s="138"/>
      <c r="D119" s="131"/>
      <c r="E119" s="21"/>
      <c r="F119" s="6"/>
      <c r="G119" s="67"/>
      <c r="H119" s="15"/>
      <c r="I119" s="136"/>
      <c r="J119" s="139"/>
      <c r="K119" s="137"/>
      <c r="L119" s="140"/>
      <c r="M119" s="141"/>
      <c r="N119" s="252"/>
    </row>
    <row r="120" spans="1:14" ht="13.5" thickBot="1">
      <c r="A120" s="143"/>
      <c r="B120" s="142"/>
      <c r="C120" s="124"/>
      <c r="D120" s="143"/>
      <c r="E120" s="25"/>
      <c r="F120" s="26"/>
      <c r="G120" s="113"/>
      <c r="H120" s="144"/>
      <c r="I120" s="124"/>
      <c r="J120" s="139"/>
      <c r="K120" s="137"/>
      <c r="L120" s="140"/>
      <c r="M120" s="141"/>
      <c r="N120" s="315"/>
    </row>
    <row r="121" spans="1:14" ht="16.5" thickBot="1">
      <c r="A121" s="423" t="s">
        <v>69</v>
      </c>
      <c r="B121" s="424"/>
      <c r="C121" s="71" t="s">
        <v>36</v>
      </c>
      <c r="D121" s="253">
        <f>SUM(D107,D64)</f>
        <v>120</v>
      </c>
      <c r="E121" s="254">
        <f>SUM(E107,E64)</f>
        <v>33.5</v>
      </c>
      <c r="F121" s="254">
        <f>SUM(F107,F64)</f>
        <v>81.5</v>
      </c>
      <c r="G121" s="255">
        <f>SUM(G107,G64)</f>
        <v>60</v>
      </c>
      <c r="H121" s="256" t="s">
        <v>36</v>
      </c>
      <c r="I121" s="257" t="s">
        <v>36</v>
      </c>
      <c r="J121" s="256">
        <f>SUM(J107,J64)</f>
        <v>844</v>
      </c>
      <c r="K121" s="258">
        <f>SUM(K107,K64)</f>
        <v>172</v>
      </c>
      <c r="L121" s="258">
        <f>SUM(L107,L64)</f>
        <v>340</v>
      </c>
      <c r="M121" s="259">
        <f>SUM(M107,M64)</f>
        <v>332</v>
      </c>
      <c r="N121" s="336">
        <f>SUM(N107,N64)</f>
        <v>2119</v>
      </c>
    </row>
    <row r="122" spans="1:15" ht="16.5" thickBot="1">
      <c r="A122" s="418" t="s">
        <v>70</v>
      </c>
      <c r="B122" s="425"/>
      <c r="C122" s="27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315"/>
      <c r="O122" s="335"/>
    </row>
    <row r="123" spans="1:14" ht="13.5" thickBot="1">
      <c r="A123" s="28" t="s">
        <v>5</v>
      </c>
      <c r="B123" s="18" t="s">
        <v>4</v>
      </c>
      <c r="C123" s="251"/>
      <c r="D123" s="18"/>
      <c r="E123" s="18"/>
      <c r="F123" s="18"/>
      <c r="G123" s="260"/>
      <c r="H123" s="251"/>
      <c r="I123" s="251"/>
      <c r="J123" s="260"/>
      <c r="K123" s="260"/>
      <c r="L123" s="260"/>
      <c r="M123" s="260"/>
      <c r="N123" s="321"/>
    </row>
    <row r="124" spans="1:14" ht="13.5" thickBot="1">
      <c r="A124" s="261"/>
      <c r="B124" s="262" t="s">
        <v>42</v>
      </c>
      <c r="C124" s="263" t="s">
        <v>36</v>
      </c>
      <c r="D124" s="251">
        <f>SUM(D32)</f>
        <v>4</v>
      </c>
      <c r="E124" s="264">
        <f>SUM(E32)</f>
        <v>1</v>
      </c>
      <c r="F124" s="264">
        <f>SUM(F32)</f>
        <v>3</v>
      </c>
      <c r="G124" s="264">
        <f>SUM(G32)</f>
        <v>0</v>
      </c>
      <c r="H124" s="231" t="s">
        <v>36</v>
      </c>
      <c r="I124" s="166" t="s">
        <v>36</v>
      </c>
      <c r="J124" s="251">
        <f>SUM(J32)</f>
        <v>26</v>
      </c>
      <c r="K124" s="264">
        <f>SUM(K32)</f>
        <v>20</v>
      </c>
      <c r="L124" s="264">
        <f>SUM(L32)</f>
        <v>0</v>
      </c>
      <c r="M124" s="166">
        <f>M32</f>
        <v>6</v>
      </c>
      <c r="N124" s="109">
        <f>SUM(N32)</f>
        <v>78</v>
      </c>
    </row>
    <row r="125" spans="1:14" ht="13.5" thickBot="1">
      <c r="A125" s="261"/>
      <c r="B125" s="262" t="s">
        <v>43</v>
      </c>
      <c r="C125" s="109" t="s">
        <v>36</v>
      </c>
      <c r="D125" s="231">
        <v>0</v>
      </c>
      <c r="E125" s="167">
        <v>0</v>
      </c>
      <c r="F125" s="165">
        <v>0</v>
      </c>
      <c r="G125" s="166">
        <v>0</v>
      </c>
      <c r="H125" s="167" t="s">
        <v>36</v>
      </c>
      <c r="I125" s="166" t="s">
        <v>36</v>
      </c>
      <c r="J125" s="251">
        <v>0</v>
      </c>
      <c r="K125" s="165">
        <v>0</v>
      </c>
      <c r="L125" s="165">
        <v>0</v>
      </c>
      <c r="M125" s="166">
        <v>0</v>
      </c>
      <c r="N125" s="90">
        <v>0</v>
      </c>
    </row>
    <row r="126" spans="1:14" ht="13.5" thickBot="1">
      <c r="A126" s="131"/>
      <c r="B126" s="29" t="s">
        <v>44</v>
      </c>
      <c r="C126" s="265" t="s">
        <v>36</v>
      </c>
      <c r="D126" s="266">
        <v>0</v>
      </c>
      <c r="E126" s="267">
        <v>0</v>
      </c>
      <c r="F126" s="268">
        <v>0</v>
      </c>
      <c r="G126" s="229">
        <v>0</v>
      </c>
      <c r="H126" s="267" t="s">
        <v>36</v>
      </c>
      <c r="I126" s="229" t="s">
        <v>36</v>
      </c>
      <c r="J126" s="130">
        <v>0</v>
      </c>
      <c r="K126" s="268">
        <v>0</v>
      </c>
      <c r="L126" s="268">
        <v>0</v>
      </c>
      <c r="M126" s="229">
        <v>0</v>
      </c>
      <c r="N126" s="322">
        <v>0</v>
      </c>
    </row>
    <row r="127" spans="1:14" ht="13.5" thickBot="1">
      <c r="A127" s="28" t="s">
        <v>6</v>
      </c>
      <c r="B127" s="18" t="s">
        <v>7</v>
      </c>
      <c r="C127" s="251"/>
      <c r="D127" s="18"/>
      <c r="E127" s="18"/>
      <c r="F127" s="18"/>
      <c r="G127" s="260"/>
      <c r="H127" s="251"/>
      <c r="I127" s="251"/>
      <c r="J127" s="260"/>
      <c r="K127" s="260"/>
      <c r="L127" s="260"/>
      <c r="M127" s="260"/>
      <c r="N127" s="321"/>
    </row>
    <row r="128" spans="1:14" ht="13.5" thickBot="1">
      <c r="A128" s="261"/>
      <c r="B128" s="262" t="s">
        <v>42</v>
      </c>
      <c r="C128" s="263" t="s">
        <v>36</v>
      </c>
      <c r="D128" s="231">
        <f aca="true" t="shared" si="10" ref="D128:G130">SUM(D85,D40)</f>
        <v>40</v>
      </c>
      <c r="E128" s="165">
        <f t="shared" si="10"/>
        <v>8</v>
      </c>
      <c r="F128" s="167">
        <f t="shared" si="10"/>
        <v>32</v>
      </c>
      <c r="G128" s="166">
        <f t="shared" si="10"/>
        <v>2</v>
      </c>
      <c r="H128" s="227" t="s">
        <v>36</v>
      </c>
      <c r="I128" s="166" t="s">
        <v>36</v>
      </c>
      <c r="J128" s="269">
        <f aca="true" t="shared" si="11" ref="J128:N130">SUM(J85,J40)</f>
        <v>208</v>
      </c>
      <c r="K128" s="270">
        <f t="shared" si="11"/>
        <v>20</v>
      </c>
      <c r="L128" s="270">
        <f t="shared" si="11"/>
        <v>60</v>
      </c>
      <c r="M128" s="166">
        <f t="shared" si="11"/>
        <v>128</v>
      </c>
      <c r="N128" s="109">
        <f t="shared" si="11"/>
        <v>832</v>
      </c>
    </row>
    <row r="129" spans="1:14" ht="13.5" thickBot="1">
      <c r="A129" s="261"/>
      <c r="B129" s="262" t="s">
        <v>43</v>
      </c>
      <c r="C129" s="109" t="s">
        <v>36</v>
      </c>
      <c r="D129" s="271">
        <f t="shared" si="10"/>
        <v>2</v>
      </c>
      <c r="E129" s="228">
        <f t="shared" si="10"/>
        <v>1</v>
      </c>
      <c r="F129" s="227">
        <f t="shared" si="10"/>
        <v>1</v>
      </c>
      <c r="G129" s="229">
        <f t="shared" si="10"/>
        <v>2</v>
      </c>
      <c r="H129" s="167" t="s">
        <v>36</v>
      </c>
      <c r="I129" s="166" t="s">
        <v>36</v>
      </c>
      <c r="J129" s="269">
        <f t="shared" si="11"/>
        <v>26</v>
      </c>
      <c r="K129" s="270">
        <f t="shared" si="11"/>
        <v>0</v>
      </c>
      <c r="L129" s="270">
        <f t="shared" si="11"/>
        <v>10</v>
      </c>
      <c r="M129" s="229">
        <f t="shared" si="11"/>
        <v>16</v>
      </c>
      <c r="N129" s="263">
        <f t="shared" si="11"/>
        <v>26</v>
      </c>
    </row>
    <row r="130" spans="1:14" ht="13.5" thickBot="1">
      <c r="A130" s="131"/>
      <c r="B130" s="29" t="s">
        <v>44</v>
      </c>
      <c r="C130" s="265" t="s">
        <v>36</v>
      </c>
      <c r="D130" s="271">
        <f t="shared" si="10"/>
        <v>32</v>
      </c>
      <c r="E130" s="228">
        <f t="shared" si="10"/>
        <v>4</v>
      </c>
      <c r="F130" s="227">
        <f t="shared" si="10"/>
        <v>28</v>
      </c>
      <c r="G130" s="229">
        <f t="shared" si="10"/>
        <v>0</v>
      </c>
      <c r="H130" s="267" t="s">
        <v>36</v>
      </c>
      <c r="I130" s="229" t="s">
        <v>36</v>
      </c>
      <c r="J130" s="269">
        <f t="shared" si="11"/>
        <v>104</v>
      </c>
      <c r="K130" s="270">
        <f t="shared" si="11"/>
        <v>0</v>
      </c>
      <c r="L130" s="270">
        <f t="shared" si="11"/>
        <v>40</v>
      </c>
      <c r="M130" s="166">
        <f t="shared" si="11"/>
        <v>64</v>
      </c>
      <c r="N130" s="263">
        <f t="shared" si="11"/>
        <v>728</v>
      </c>
    </row>
    <row r="131" spans="1:14" ht="13.5" thickBot="1">
      <c r="A131" s="28" t="s">
        <v>8</v>
      </c>
      <c r="B131" s="18" t="s">
        <v>10</v>
      </c>
      <c r="C131" s="251"/>
      <c r="D131" s="18"/>
      <c r="E131" s="18"/>
      <c r="F131" s="18"/>
      <c r="G131" s="260"/>
      <c r="H131" s="251"/>
      <c r="I131" s="251"/>
      <c r="J131" s="260"/>
      <c r="K131" s="260"/>
      <c r="L131" s="260"/>
      <c r="M131" s="260"/>
      <c r="N131" s="321"/>
    </row>
    <row r="132" spans="1:14" ht="13.5" thickBot="1">
      <c r="A132" s="261"/>
      <c r="B132" s="262" t="s">
        <v>42</v>
      </c>
      <c r="C132" s="263" t="s">
        <v>36</v>
      </c>
      <c r="D132" s="231">
        <f aca="true" t="shared" si="12" ref="D132:G134">SUM(D100,D52)</f>
        <v>67.5</v>
      </c>
      <c r="E132" s="165">
        <f t="shared" si="12"/>
        <v>21.5</v>
      </c>
      <c r="F132" s="165">
        <f t="shared" si="12"/>
        <v>46</v>
      </c>
      <c r="G132" s="166">
        <f t="shared" si="12"/>
        <v>58</v>
      </c>
      <c r="H132" s="227" t="s">
        <v>36</v>
      </c>
      <c r="I132" s="166" t="s">
        <v>36</v>
      </c>
      <c r="J132" s="231">
        <f aca="true" t="shared" si="13" ref="J132:N134">SUM(J100,J52)</f>
        <v>559</v>
      </c>
      <c r="K132" s="165">
        <f t="shared" si="13"/>
        <v>120</v>
      </c>
      <c r="L132" s="165">
        <f t="shared" si="13"/>
        <v>250</v>
      </c>
      <c r="M132" s="90">
        <f t="shared" si="13"/>
        <v>189</v>
      </c>
      <c r="N132" s="90">
        <f t="shared" si="13"/>
        <v>1196</v>
      </c>
    </row>
    <row r="133" spans="1:14" ht="13.5" thickBot="1">
      <c r="A133" s="261"/>
      <c r="B133" s="262" t="s">
        <v>43</v>
      </c>
      <c r="C133" s="109" t="s">
        <v>36</v>
      </c>
      <c r="D133" s="231">
        <f t="shared" si="12"/>
        <v>58.5</v>
      </c>
      <c r="E133" s="165">
        <f t="shared" si="12"/>
        <v>18.5</v>
      </c>
      <c r="F133" s="165">
        <f t="shared" si="12"/>
        <v>40</v>
      </c>
      <c r="G133" s="166">
        <f t="shared" si="12"/>
        <v>58</v>
      </c>
      <c r="H133" s="167" t="s">
        <v>36</v>
      </c>
      <c r="I133" s="166" t="s">
        <v>36</v>
      </c>
      <c r="J133" s="231">
        <f t="shared" si="13"/>
        <v>481</v>
      </c>
      <c r="K133" s="165">
        <f t="shared" si="13"/>
        <v>90</v>
      </c>
      <c r="L133" s="165">
        <f t="shared" si="13"/>
        <v>230</v>
      </c>
      <c r="M133" s="90">
        <f t="shared" si="13"/>
        <v>161</v>
      </c>
      <c r="N133" s="90">
        <f t="shared" si="13"/>
        <v>1040</v>
      </c>
    </row>
    <row r="134" spans="1:14" ht="13.5" thickBot="1">
      <c r="A134" s="261"/>
      <c r="B134" s="55" t="s">
        <v>44</v>
      </c>
      <c r="C134" s="109" t="s">
        <v>36</v>
      </c>
      <c r="D134" s="231">
        <f t="shared" si="12"/>
        <v>8</v>
      </c>
      <c r="E134" s="165">
        <f t="shared" si="12"/>
        <v>2</v>
      </c>
      <c r="F134" s="165">
        <f t="shared" si="12"/>
        <v>6</v>
      </c>
      <c r="G134" s="166">
        <f t="shared" si="12"/>
        <v>4</v>
      </c>
      <c r="H134" s="167" t="s">
        <v>36</v>
      </c>
      <c r="I134" s="166" t="s">
        <v>36</v>
      </c>
      <c r="J134" s="231">
        <f t="shared" si="13"/>
        <v>52</v>
      </c>
      <c r="K134" s="165">
        <f t="shared" si="13"/>
        <v>20</v>
      </c>
      <c r="L134" s="165">
        <f t="shared" si="13"/>
        <v>20</v>
      </c>
      <c r="M134" s="90">
        <f t="shared" si="13"/>
        <v>12</v>
      </c>
      <c r="N134" s="90">
        <f t="shared" si="13"/>
        <v>156</v>
      </c>
    </row>
    <row r="135" spans="1:14" ht="13.5" thickBot="1">
      <c r="A135" s="30" t="s">
        <v>9</v>
      </c>
      <c r="B135" s="31" t="s">
        <v>71</v>
      </c>
      <c r="C135" s="269"/>
      <c r="D135" s="124"/>
      <c r="E135" s="124"/>
      <c r="F135" s="124"/>
      <c r="G135" s="124"/>
      <c r="H135" s="269"/>
      <c r="I135" s="269"/>
      <c r="J135" s="124"/>
      <c r="K135" s="260"/>
      <c r="L135" s="260"/>
      <c r="M135" s="260"/>
      <c r="N135" s="321"/>
    </row>
    <row r="136" spans="1:14" ht="12.75">
      <c r="A136" s="118">
        <v>1</v>
      </c>
      <c r="B136" s="272" t="s">
        <v>41</v>
      </c>
      <c r="C136" s="192" t="s">
        <v>36</v>
      </c>
      <c r="D136" s="273">
        <v>0.25</v>
      </c>
      <c r="E136" s="273">
        <v>0.25</v>
      </c>
      <c r="F136" s="208">
        <v>0</v>
      </c>
      <c r="G136" s="191">
        <v>0</v>
      </c>
      <c r="H136" s="193" t="s">
        <v>36</v>
      </c>
      <c r="I136" s="191" t="s">
        <v>36</v>
      </c>
      <c r="J136" s="207">
        <v>2</v>
      </c>
      <c r="K136" s="169">
        <v>2</v>
      </c>
      <c r="L136" s="169">
        <v>0</v>
      </c>
      <c r="M136" s="191">
        <v>0</v>
      </c>
      <c r="N136" s="171">
        <v>0</v>
      </c>
    </row>
    <row r="137" spans="1:14" ht="12.75">
      <c r="A137" s="110">
        <v>2</v>
      </c>
      <c r="B137" s="206" t="s">
        <v>120</v>
      </c>
      <c r="C137" s="111" t="s">
        <v>36</v>
      </c>
      <c r="D137" s="207">
        <v>0.25</v>
      </c>
      <c r="E137" s="169">
        <v>0.25</v>
      </c>
      <c r="F137" s="208">
        <v>0</v>
      </c>
      <c r="G137" s="170">
        <v>0</v>
      </c>
      <c r="H137" s="118" t="s">
        <v>36</v>
      </c>
      <c r="I137" s="274" t="s">
        <v>36</v>
      </c>
      <c r="J137" s="207">
        <v>2</v>
      </c>
      <c r="K137" s="208">
        <v>2</v>
      </c>
      <c r="L137" s="169">
        <v>0</v>
      </c>
      <c r="M137" s="170">
        <v>0</v>
      </c>
      <c r="N137" s="111">
        <v>0</v>
      </c>
    </row>
    <row r="138" spans="1:14" ht="12.75" customHeight="1" thickBot="1">
      <c r="A138" s="117">
        <v>3</v>
      </c>
      <c r="B138" s="275" t="s">
        <v>124</v>
      </c>
      <c r="C138" s="276" t="s">
        <v>36</v>
      </c>
      <c r="D138" s="249">
        <v>0.5</v>
      </c>
      <c r="E138" s="177">
        <v>0.5</v>
      </c>
      <c r="F138" s="177">
        <v>0</v>
      </c>
      <c r="G138" s="175">
        <v>0</v>
      </c>
      <c r="H138" s="177" t="s">
        <v>36</v>
      </c>
      <c r="I138" s="175" t="s">
        <v>36</v>
      </c>
      <c r="J138" s="177">
        <v>4</v>
      </c>
      <c r="K138" s="177">
        <v>4</v>
      </c>
      <c r="L138" s="177">
        <v>0</v>
      </c>
      <c r="M138" s="175">
        <v>0</v>
      </c>
      <c r="N138" s="176">
        <v>0</v>
      </c>
    </row>
    <row r="139" ht="12.75">
      <c r="C139" s="130"/>
    </row>
    <row r="140" spans="1:3" ht="13.5" thickBot="1">
      <c r="A140" s="1"/>
      <c r="B140" s="1"/>
      <c r="C140" s="130"/>
    </row>
    <row r="141" spans="1:14" ht="12.75">
      <c r="A141" s="32" t="s">
        <v>5</v>
      </c>
      <c r="B141" s="33" t="s">
        <v>72</v>
      </c>
      <c r="C141" s="277"/>
      <c r="D141" s="412" t="s">
        <v>73</v>
      </c>
      <c r="E141" s="413"/>
      <c r="F141" s="49" t="s">
        <v>74</v>
      </c>
      <c r="G141" s="48"/>
      <c r="H141" s="4"/>
      <c r="I141" s="32" t="s">
        <v>6</v>
      </c>
      <c r="J141" s="34" t="s">
        <v>75</v>
      </c>
      <c r="K141" s="35"/>
      <c r="L141" s="35"/>
      <c r="M141" s="35"/>
      <c r="N141" s="323"/>
    </row>
    <row r="142" spans="1:14" ht="12.75">
      <c r="A142" s="3"/>
      <c r="B142" s="36" t="s">
        <v>76</v>
      </c>
      <c r="C142" s="130"/>
      <c r="D142" s="37" t="s">
        <v>20</v>
      </c>
      <c r="E142" s="129" t="s">
        <v>77</v>
      </c>
      <c r="F142" s="8" t="s">
        <v>20</v>
      </c>
      <c r="G142" s="38" t="s">
        <v>77</v>
      </c>
      <c r="H142" s="136"/>
      <c r="I142" s="131"/>
      <c r="J142" s="39" t="s">
        <v>78</v>
      </c>
      <c r="K142" s="5"/>
      <c r="L142" s="5"/>
      <c r="M142" s="5"/>
      <c r="N142" s="40" t="s">
        <v>77</v>
      </c>
    </row>
    <row r="143" spans="1:14" ht="13.5" thickBot="1">
      <c r="A143" s="143"/>
      <c r="B143" s="41" t="s">
        <v>79</v>
      </c>
      <c r="C143" s="269"/>
      <c r="D143" s="42" t="s">
        <v>32</v>
      </c>
      <c r="E143" s="141"/>
      <c r="F143" s="136"/>
      <c r="G143" s="141"/>
      <c r="H143" s="136"/>
      <c r="I143" s="131"/>
      <c r="J143" s="43" t="s">
        <v>80</v>
      </c>
      <c r="K143" s="44"/>
      <c r="L143" s="44"/>
      <c r="M143" s="44"/>
      <c r="N143" s="141"/>
    </row>
    <row r="144" spans="1:14" ht="13.5" thickBot="1">
      <c r="A144" s="143"/>
      <c r="B144" s="72" t="s">
        <v>81</v>
      </c>
      <c r="C144" s="278"/>
      <c r="D144" s="279">
        <f>SUM(D121)</f>
        <v>120</v>
      </c>
      <c r="E144" s="280">
        <v>100</v>
      </c>
      <c r="F144" s="278">
        <f>SUM(J121,N121)</f>
        <v>2963</v>
      </c>
      <c r="G144" s="280">
        <v>100</v>
      </c>
      <c r="H144" s="136"/>
      <c r="I144" s="46"/>
      <c r="J144" s="47"/>
      <c r="K144" s="47" t="s">
        <v>82</v>
      </c>
      <c r="L144" s="47"/>
      <c r="M144" s="47"/>
      <c r="N144" s="272"/>
    </row>
    <row r="145" spans="1:14" ht="14.25">
      <c r="A145" s="131">
        <v>1</v>
      </c>
      <c r="B145" s="73" t="s">
        <v>83</v>
      </c>
      <c r="C145" s="281"/>
      <c r="D145" s="282">
        <f>SUM(E121)</f>
        <v>33.5</v>
      </c>
      <c r="E145" s="283">
        <f>D145*100/D144</f>
        <v>27.916666666666668</v>
      </c>
      <c r="F145" s="281">
        <f>SUM(J121)</f>
        <v>844</v>
      </c>
      <c r="G145" s="283">
        <f>F145*100/F144</f>
        <v>28.484643941950726</v>
      </c>
      <c r="H145" s="136"/>
      <c r="I145" s="284">
        <v>1</v>
      </c>
      <c r="J145" s="133" t="s">
        <v>107</v>
      </c>
      <c r="K145" s="133"/>
      <c r="L145" s="133"/>
      <c r="M145" s="133"/>
      <c r="N145" s="324">
        <v>54.17</v>
      </c>
    </row>
    <row r="146" spans="1:14" ht="14.25">
      <c r="A146" s="285"/>
      <c r="B146" s="74" t="s">
        <v>84</v>
      </c>
      <c r="C146" s="286"/>
      <c r="D146" s="75"/>
      <c r="E146" s="287"/>
      <c r="F146" s="286"/>
      <c r="G146" s="288"/>
      <c r="H146" s="136"/>
      <c r="I146" s="289">
        <v>2</v>
      </c>
      <c r="J146" s="133" t="s">
        <v>97</v>
      </c>
      <c r="K146" s="133"/>
      <c r="L146" s="133"/>
      <c r="M146" s="133"/>
      <c r="N146" s="324">
        <v>45.83</v>
      </c>
    </row>
    <row r="147" spans="1:14" ht="14.25">
      <c r="A147" s="45">
        <v>2</v>
      </c>
      <c r="B147" s="76" t="s">
        <v>85</v>
      </c>
      <c r="C147" s="290"/>
      <c r="D147" s="291">
        <v>4</v>
      </c>
      <c r="E147" s="283">
        <f>D147*100/D144</f>
        <v>3.3333333333333335</v>
      </c>
      <c r="F147" s="290">
        <f>SUM(J124,N124)</f>
        <v>104</v>
      </c>
      <c r="G147" s="292">
        <f>F147*100/F144</f>
        <v>3.5099561255484306</v>
      </c>
      <c r="H147" s="136"/>
      <c r="I147" s="289"/>
      <c r="J147" s="133"/>
      <c r="K147" s="133"/>
      <c r="L147" s="133"/>
      <c r="M147" s="133"/>
      <c r="N147" s="324"/>
    </row>
    <row r="148" spans="1:14" ht="14.25">
      <c r="A148" s="293">
        <v>3</v>
      </c>
      <c r="B148" s="77" t="s">
        <v>86</v>
      </c>
      <c r="C148" s="294"/>
      <c r="D148" s="295">
        <f>SUM(G121)</f>
        <v>60</v>
      </c>
      <c r="E148" s="296">
        <f>D148*100/D144</f>
        <v>50</v>
      </c>
      <c r="F148" s="297">
        <f>SUM(J133,J129,N133,N129)</f>
        <v>1573</v>
      </c>
      <c r="G148" s="296">
        <f>F148*100/F144</f>
        <v>53.08808639892001</v>
      </c>
      <c r="H148" s="136"/>
      <c r="I148" s="289"/>
      <c r="J148" s="430"/>
      <c r="K148" s="431"/>
      <c r="L148" s="431"/>
      <c r="M148" s="133"/>
      <c r="N148" s="324"/>
    </row>
    <row r="149" spans="1:14" ht="14.25">
      <c r="A149" s="285"/>
      <c r="B149" s="74" t="s">
        <v>87</v>
      </c>
      <c r="C149" s="286"/>
      <c r="D149" s="298"/>
      <c r="E149" s="299"/>
      <c r="F149" s="300"/>
      <c r="G149" s="301"/>
      <c r="H149" s="136"/>
      <c r="I149" s="289"/>
      <c r="J149" s="430"/>
      <c r="K149" s="431"/>
      <c r="L149" s="431"/>
      <c r="M149" s="133"/>
      <c r="N149" s="324"/>
    </row>
    <row r="150" spans="1:14" ht="14.25">
      <c r="A150" s="293">
        <v>4</v>
      </c>
      <c r="B150" s="77" t="s">
        <v>88</v>
      </c>
      <c r="C150" s="294"/>
      <c r="D150" s="295">
        <f>SUM(D136:D138)</f>
        <v>1</v>
      </c>
      <c r="E150" s="296">
        <f>D150*100/D144</f>
        <v>0.8333333333333334</v>
      </c>
      <c r="F150" s="297">
        <f>SUM(J136:J138)</f>
        <v>8</v>
      </c>
      <c r="G150" s="296">
        <f>F150*100/F144</f>
        <v>0.26999662504218697</v>
      </c>
      <c r="H150" s="136"/>
      <c r="I150" s="266"/>
      <c r="J150" s="428"/>
      <c r="K150" s="429"/>
      <c r="L150" s="429"/>
      <c r="M150" s="132"/>
      <c r="N150" s="219"/>
    </row>
    <row r="151" spans="1:14" ht="14.25">
      <c r="A151" s="285"/>
      <c r="B151" s="74" t="s">
        <v>89</v>
      </c>
      <c r="C151" s="286"/>
      <c r="D151" s="298"/>
      <c r="E151" s="301"/>
      <c r="F151" s="300"/>
      <c r="G151" s="301"/>
      <c r="H151" s="136"/>
      <c r="I151" s="266"/>
      <c r="J151" s="428"/>
      <c r="K151" s="429"/>
      <c r="L151" s="429"/>
      <c r="M151" s="132"/>
      <c r="N151" s="219"/>
    </row>
    <row r="152" spans="1:14" ht="14.25">
      <c r="A152" s="302">
        <v>5</v>
      </c>
      <c r="B152" s="76" t="s">
        <v>90</v>
      </c>
      <c r="C152" s="290"/>
      <c r="D152" s="303">
        <f>SUM(D134,D130)</f>
        <v>40</v>
      </c>
      <c r="E152" s="304">
        <f>D152*100/D144</f>
        <v>33.333333333333336</v>
      </c>
      <c r="F152" s="305">
        <f>SUM(J134,J130,N130,N134)</f>
        <v>1040</v>
      </c>
      <c r="G152" s="304">
        <f>F152*100/F144</f>
        <v>35.0995612554843</v>
      </c>
      <c r="H152" s="136"/>
      <c r="I152" s="266"/>
      <c r="J152" s="428"/>
      <c r="K152" s="429"/>
      <c r="L152" s="429"/>
      <c r="M152" s="132"/>
      <c r="N152" s="219"/>
    </row>
    <row r="153" spans="1:14" ht="14.25">
      <c r="A153" s="306">
        <v>6</v>
      </c>
      <c r="B153" s="76" t="s">
        <v>91</v>
      </c>
      <c r="C153" s="290"/>
      <c r="D153" s="303">
        <v>0</v>
      </c>
      <c r="E153" s="307">
        <v>0</v>
      </c>
      <c r="F153" s="305">
        <v>0</v>
      </c>
      <c r="G153" s="307">
        <v>0</v>
      </c>
      <c r="I153" s="308"/>
      <c r="J153" s="414"/>
      <c r="K153" s="415"/>
      <c r="L153" s="415"/>
      <c r="M153" s="309"/>
      <c r="N153" s="170"/>
    </row>
    <row r="154" spans="1:14" ht="15" thickBot="1">
      <c r="A154" s="310">
        <v>7</v>
      </c>
      <c r="B154" s="78" t="s">
        <v>92</v>
      </c>
      <c r="C154" s="311"/>
      <c r="D154" s="312">
        <v>0</v>
      </c>
      <c r="E154" s="313">
        <v>0</v>
      </c>
      <c r="F154" s="314">
        <v>0</v>
      </c>
      <c r="G154" s="313">
        <v>0</v>
      </c>
      <c r="I154" s="410" t="s">
        <v>93</v>
      </c>
      <c r="J154" s="411"/>
      <c r="K154" s="411"/>
      <c r="L154" s="411"/>
      <c r="M154" s="269"/>
      <c r="N154" s="229">
        <v>100</v>
      </c>
    </row>
    <row r="155" ht="12.75" customHeight="1">
      <c r="A155" s="138"/>
    </row>
    <row r="156" spans="2:7" ht="12.75">
      <c r="B156" s="409" t="s">
        <v>94</v>
      </c>
      <c r="C156" s="409"/>
      <c r="D156" s="409"/>
      <c r="E156" s="409"/>
      <c r="F156" s="409"/>
      <c r="G156" s="409"/>
    </row>
    <row r="157" spans="2:7" ht="12.75">
      <c r="B157" s="409"/>
      <c r="C157" s="409"/>
      <c r="D157" s="409"/>
      <c r="E157" s="409"/>
      <c r="F157" s="409"/>
      <c r="G157" s="409"/>
    </row>
    <row r="158" spans="2:7" ht="12.75">
      <c r="B158" s="409"/>
      <c r="C158" s="409"/>
      <c r="D158" s="409"/>
      <c r="E158" s="409"/>
      <c r="F158" s="409"/>
      <c r="G158" s="409"/>
    </row>
  </sheetData>
  <sheetProtection/>
  <mergeCells count="26">
    <mergeCell ref="A121:B121"/>
    <mergeCell ref="A122:B122"/>
    <mergeCell ref="K115:L115"/>
    <mergeCell ref="J152:L152"/>
    <mergeCell ref="J151:L151"/>
    <mergeCell ref="J150:L150"/>
    <mergeCell ref="J149:L149"/>
    <mergeCell ref="J148:L148"/>
    <mergeCell ref="B156:G158"/>
    <mergeCell ref="I154:L154"/>
    <mergeCell ref="D141:E141"/>
    <mergeCell ref="J153:L153"/>
    <mergeCell ref="J114:M114"/>
    <mergeCell ref="A64:B64"/>
    <mergeCell ref="A107:B107"/>
    <mergeCell ref="D72:F72"/>
    <mergeCell ref="B113:E113"/>
    <mergeCell ref="D114:F114"/>
    <mergeCell ref="A3:N3"/>
    <mergeCell ref="K73:L73"/>
    <mergeCell ref="J72:M72"/>
    <mergeCell ref="M1:N1"/>
    <mergeCell ref="A2:N2"/>
    <mergeCell ref="D13:F13"/>
    <mergeCell ref="J13:M13"/>
    <mergeCell ref="K14:L14"/>
  </mergeCells>
  <printOptions/>
  <pageMargins left="0.1968503937007874" right="0.11811023622047245" top="0.1968503937007874" bottom="0.1968503937007874" header="0.1968503937007874" footer="0.1968503937007874"/>
  <pageSetup fitToHeight="0" fitToWidth="1" horizontalDpi="300" verticalDpi="300" orientation="landscape" paperSize="9" scale="92" r:id="rId1"/>
  <rowBreaks count="3" manualBreakCount="3">
    <brk id="70" max="255" man="1"/>
    <brk id="112" max="255" man="1"/>
    <brk id="139" max="255" man="1"/>
  </rowBreaks>
  <ignoredErrors>
    <ignoredError sqref="J81 J85:J86 J40 J43:J54 J36 D42:E42 J88:J99 H104:I105 J30" formulaRange="1"/>
    <ignoredError sqref="M1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magda.bialach</cp:lastModifiedBy>
  <cp:lastPrinted>2012-06-01T13:16:26Z</cp:lastPrinted>
  <dcterms:created xsi:type="dcterms:W3CDTF">2011-12-11T10:20:19Z</dcterms:created>
  <dcterms:modified xsi:type="dcterms:W3CDTF">2015-01-29T12:58:04Z</dcterms:modified>
  <cp:category/>
  <cp:version/>
  <cp:contentType/>
  <cp:contentStatus/>
</cp:coreProperties>
</file>