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<sst xmlns="http://schemas.openxmlformats.org/spreadsheetml/2006/main" count="1128" uniqueCount="228">
  <si>
    <t xml:space="preserve">Rok studiów: I </t>
  </si>
  <si>
    <t>Lp.</t>
  </si>
  <si>
    <t>Liczba punktów ECTS</t>
  </si>
  <si>
    <t>Liczba</t>
  </si>
  <si>
    <t xml:space="preserve">Forma </t>
  </si>
  <si>
    <t xml:space="preserve">Status </t>
  </si>
  <si>
    <t>Liczba godzin dydaktycznych</t>
  </si>
  <si>
    <t>Nazwa modułu/</t>
  </si>
  <si>
    <t>Semestr</t>
  </si>
  <si>
    <t>ogółem</t>
  </si>
  <si>
    <t>z bezpośrednim</t>
  </si>
  <si>
    <t>samodzielna</t>
  </si>
  <si>
    <t>punktów</t>
  </si>
  <si>
    <t>zaliczenia</t>
  </si>
  <si>
    <t>przedmiotu:</t>
  </si>
  <si>
    <t>w tym:  zajęcia zorganizowane</t>
  </si>
  <si>
    <t>inne*</t>
  </si>
  <si>
    <t>przedmiotu</t>
  </si>
  <si>
    <t>udziałem</t>
  </si>
  <si>
    <t>praca</t>
  </si>
  <si>
    <t xml:space="preserve">ECTS </t>
  </si>
  <si>
    <t>obligatoryjny</t>
  </si>
  <si>
    <t>wykłady</t>
  </si>
  <si>
    <t>nauczyciela</t>
  </si>
  <si>
    <t>studenta</t>
  </si>
  <si>
    <t>za zajęcia</t>
  </si>
  <si>
    <t>lub</t>
  </si>
  <si>
    <t>akademckiego</t>
  </si>
  <si>
    <t>praktyczne</t>
  </si>
  <si>
    <t>Grupa treści</t>
  </si>
  <si>
    <t>I</t>
  </si>
  <si>
    <t>Wymagania ogólne</t>
  </si>
  <si>
    <t>1.</t>
  </si>
  <si>
    <t>Język obcy</t>
  </si>
  <si>
    <t>o</t>
  </si>
  <si>
    <t>2.</t>
  </si>
  <si>
    <t>3.</t>
  </si>
  <si>
    <t>Technologie informacyjne</t>
  </si>
  <si>
    <t>4.</t>
  </si>
  <si>
    <t>Przedmioty kształcenia ogólnego</t>
  </si>
  <si>
    <t>f</t>
  </si>
  <si>
    <t>Liczba pkt ECTS/ godz.dyd.   (ogółem)</t>
  </si>
  <si>
    <t>x</t>
  </si>
  <si>
    <t>II</t>
  </si>
  <si>
    <t>Podstawowych</t>
  </si>
  <si>
    <t>Logika</t>
  </si>
  <si>
    <t>Teoria poznania</t>
  </si>
  <si>
    <t>III</t>
  </si>
  <si>
    <t>Kierunkowych</t>
  </si>
  <si>
    <t>Etyka</t>
  </si>
  <si>
    <t>Historia i geografia biblijna</t>
  </si>
  <si>
    <t xml:space="preserve">3. </t>
  </si>
  <si>
    <t>Liturgika</t>
  </si>
  <si>
    <t>Metafizyka</t>
  </si>
  <si>
    <t>Patrologia</t>
  </si>
  <si>
    <t>Wstęp do filozofii</t>
  </si>
  <si>
    <t>VI</t>
  </si>
  <si>
    <t xml:space="preserve">Inne wymagania </t>
  </si>
  <si>
    <t>Przedmiot do wyboru</t>
  </si>
  <si>
    <t>Bezpieczeństwo i higiena pracy</t>
  </si>
  <si>
    <t>VII Praktyka</t>
  </si>
  <si>
    <t>Liczba pkt ECTS/ godz.dyd.  na I roku studiów</t>
  </si>
  <si>
    <t>* inne np. godziny konsultacji (bezpośrednie, e-mailowe, etc.)  - godziny nie są wliczone do pensum</t>
  </si>
  <si>
    <t xml:space="preserve">Rok studiów: II </t>
  </si>
  <si>
    <t>fakultatywny</t>
  </si>
  <si>
    <t>Wychowanie fizyczne</t>
  </si>
  <si>
    <t>Liczba pkt ECTS/ godz.dyd. (zajęcia praktyczne)</t>
  </si>
  <si>
    <t>Liczba pkt ECTS/ godz.dyd.  (przedmy fakultatywne)</t>
  </si>
  <si>
    <t>Antropologia filozoficzna</t>
  </si>
  <si>
    <t>Filozofia Boga</t>
  </si>
  <si>
    <t>Metodologia ogólna nauk</t>
  </si>
  <si>
    <t>Religiologia</t>
  </si>
  <si>
    <t>Wprowadzenie do Pisma Św.</t>
  </si>
  <si>
    <t>V</t>
  </si>
  <si>
    <t>Specjalizacyjnych: przygotowanie do wykonywania zawodu nauczyciela</t>
  </si>
  <si>
    <t>Psychologia wychowania i kształcenia</t>
  </si>
  <si>
    <t>Pedagogika szkolna</t>
  </si>
  <si>
    <t>Komunikacja interpersonalna</t>
  </si>
  <si>
    <t>Emisja głosu</t>
  </si>
  <si>
    <t>Ochrona  własności intelektualnej</t>
  </si>
  <si>
    <t>Etykieta</t>
  </si>
  <si>
    <t>Praktyka 0</t>
  </si>
  <si>
    <t>Liczba pkt ECTS/ godz.dyd.  na II roku studiów</t>
  </si>
  <si>
    <t>Rok studiów: III</t>
  </si>
  <si>
    <t>Katechetyka</t>
  </si>
  <si>
    <t>Dydaktyka religii I</t>
  </si>
  <si>
    <t>Praktyka R-I</t>
  </si>
  <si>
    <t>Liczba pkt ECTS/ godz.dyd.  na III roku studiów</t>
  </si>
  <si>
    <t>Rok studiów: IV</t>
  </si>
  <si>
    <t>Pedeutologia</t>
  </si>
  <si>
    <t>Diagnoza i terapia pedagogiczna</t>
  </si>
  <si>
    <t>Dydaktyka religii II</t>
  </si>
  <si>
    <t>Dydaktyka religii III</t>
  </si>
  <si>
    <t>Liczba pkt ECTS/ godz.dyd.  na IV roku studiów</t>
  </si>
  <si>
    <t>Rok studiów: V</t>
  </si>
  <si>
    <t>Ekumenizm</t>
  </si>
  <si>
    <t>Teologia duchowości</t>
  </si>
  <si>
    <t>Teologia pastoralna</t>
  </si>
  <si>
    <t>Dydaktyka religii IV</t>
  </si>
  <si>
    <t>Liczba pkt ECTS/ godz.dyd.  na V roku studiów</t>
  </si>
  <si>
    <t>Ogółem plan studiów - suma godzin i punktów ECTS</t>
  </si>
  <si>
    <t>X</t>
  </si>
  <si>
    <t xml:space="preserve">      X</t>
  </si>
  <si>
    <t>ECTS  za</t>
  </si>
  <si>
    <t>ćwiczenia</t>
  </si>
  <si>
    <t>zajęcia</t>
  </si>
  <si>
    <t>Liczba pkt ECTS/ godz.dyd.  w planie studiów</t>
  </si>
  <si>
    <t>w tym ogółem  - grupa treści:</t>
  </si>
  <si>
    <t>IV</t>
  </si>
  <si>
    <t>Specjalnościowych</t>
  </si>
  <si>
    <t>Specjalizacyjnych</t>
  </si>
  <si>
    <t>Inne wymagania</t>
  </si>
  <si>
    <t>Punkty ECTS:</t>
  </si>
  <si>
    <t>Punkty ECTS</t>
  </si>
  <si>
    <t>Godziny</t>
  </si>
  <si>
    <t>Procentowy udział pkt ECTS</t>
  </si>
  <si>
    <t>Sumaryczne wskaźniki ilościowe</t>
  </si>
  <si>
    <t>%</t>
  </si>
  <si>
    <t xml:space="preserve">dla każdego z obszarów kształcenia </t>
  </si>
  <si>
    <t>w tym,  zajęcia:</t>
  </si>
  <si>
    <t>w łącznej liczbie pkt ECTS</t>
  </si>
  <si>
    <t>Ogółem - plan studiów</t>
  </si>
  <si>
    <t>obszar kształcenia</t>
  </si>
  <si>
    <t>wymagające bezpośredniego</t>
  </si>
  <si>
    <t>nauki humanistyczne</t>
  </si>
  <si>
    <t>udziału nauczyciela akademickiego*</t>
  </si>
  <si>
    <t>nauki społeczne</t>
  </si>
  <si>
    <t>z zakresu nauk podstawowych</t>
  </si>
  <si>
    <t>o charakterze praktycznym</t>
  </si>
  <si>
    <t>(laboratoryjne, projektowe, warsztatowe)</t>
  </si>
  <si>
    <t>ogólnouczelniane lub realizowane</t>
  </si>
  <si>
    <t>na innym kierunku</t>
  </si>
  <si>
    <t>zajęcia do wyboru - co najmniej 30 % pkt ECTS</t>
  </si>
  <si>
    <t>wymiar praktyk</t>
  </si>
  <si>
    <t xml:space="preserve"> zajęcia z wychowania fizycznego</t>
  </si>
  <si>
    <t>Ogółem % punktów ECTS</t>
  </si>
  <si>
    <t>* dotyczy studiów stacjonarnych wszystkich kierunków, poziomów i profili kształcenia - udział punktów ECTS w programie kształcenia co najmniej 50%, chyba że standard kształcenia stanowi inaczej</t>
  </si>
  <si>
    <t>Technol. informacyjna w pracy pedagogicznej</t>
  </si>
  <si>
    <t>Specjalnościowych:</t>
  </si>
  <si>
    <t>Specjalność nauczycielska w zakresie religii</t>
  </si>
  <si>
    <t xml:space="preserve"> Plan studiów na kierunku: teologia</t>
  </si>
  <si>
    <t>Ergonomia</t>
  </si>
  <si>
    <t>Specjalnościowe:</t>
  </si>
  <si>
    <t>Liczba pkt ECTS/ godz.dyd.  (zajęcia paktyczne)</t>
  </si>
  <si>
    <t>Praktyka R-IV</t>
  </si>
  <si>
    <t>Samodzielna praca studenta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</si>
  <si>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</si>
  <si>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</si>
  <si>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</si>
  <si>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</si>
  <si>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</si>
  <si>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</si>
  <si>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</si>
  <si>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</si>
  <si>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</si>
  <si>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</si>
  <si>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</si>
  <si>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</si>
  <si>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</si>
  <si>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</si>
  <si>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</si>
  <si>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</si>
  <si>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VI </t>
  </si>
  <si>
    <t>Praktyka</t>
  </si>
  <si>
    <t>Praktyka R-II</t>
  </si>
  <si>
    <t>Praktyka R-III</t>
  </si>
  <si>
    <t>Załącznik TL/3</t>
  </si>
  <si>
    <t xml:space="preserve">2. </t>
  </si>
  <si>
    <t>V Praktyka</t>
  </si>
  <si>
    <t>Dydaktyka wychowania do życia w rodzinie I</t>
  </si>
  <si>
    <t>Dydaktyka wychowania do życia w rodzinie II</t>
  </si>
  <si>
    <t>Praktyka P-I</t>
  </si>
  <si>
    <t>Praktyka P-II</t>
  </si>
  <si>
    <r>
      <rPr>
        <b/>
        <sz val="10"/>
        <rFont val="Calibri"/>
        <family val="2"/>
      </rPr>
      <t>Profil kształcenia:</t>
    </r>
    <r>
      <rPr>
        <sz val="10"/>
        <rFont val="Calibri"/>
        <family val="2"/>
      </rPr>
      <t xml:space="preserve"> ogólnoakademicki</t>
    </r>
  </si>
  <si>
    <r>
      <rPr>
        <b/>
        <sz val="10"/>
        <rFont val="Calibri"/>
        <family val="2"/>
      </rPr>
      <t>Forma studiów</t>
    </r>
    <r>
      <rPr>
        <sz val="10"/>
        <rFont val="Calibri"/>
        <family val="2"/>
      </rPr>
      <t>: stacjonarne</t>
    </r>
  </si>
  <si>
    <r>
      <rPr>
        <b/>
        <sz val="10"/>
        <rFont val="Calibri"/>
        <family val="2"/>
      </rPr>
      <t>Forma kształcenia/poziom strudiów:</t>
    </r>
    <r>
      <rPr>
        <sz val="10"/>
        <rFont val="Calibri"/>
        <family val="2"/>
      </rPr>
      <t xml:space="preserve"> jednolite studia magisterskie</t>
    </r>
  </si>
  <si>
    <r>
      <rPr>
        <b/>
        <sz val="10"/>
        <rFont val="Calibri"/>
        <family val="2"/>
      </rPr>
      <t>Uzyskane kwalifikacje</t>
    </r>
    <r>
      <rPr>
        <sz val="10"/>
        <rFont val="Calibri"/>
        <family val="2"/>
      </rPr>
      <t>: tytuł zawodowy magistra</t>
    </r>
  </si>
  <si>
    <r>
      <rPr>
        <b/>
        <sz val="10"/>
        <rFont val="Calibri"/>
        <family val="2"/>
      </rPr>
      <t>Obszar kształcenia</t>
    </r>
    <r>
      <rPr>
        <sz val="10"/>
        <rFont val="Calibri"/>
        <family val="2"/>
      </rPr>
      <t>: w zakresie nauk humanistycznych i nauk społecznych</t>
    </r>
  </si>
  <si>
    <t>Liczba pkt ECTS/ godz.dyd. (ogółem)</t>
  </si>
  <si>
    <t>Z</t>
  </si>
  <si>
    <t>E</t>
  </si>
  <si>
    <t>Podstawy dydaktyki</t>
  </si>
  <si>
    <t>Historia filozofii 1</t>
  </si>
  <si>
    <t>Historia filozofii 2</t>
  </si>
  <si>
    <t>Historia Kościoła 1</t>
  </si>
  <si>
    <t>Historia Kościoła 2</t>
  </si>
  <si>
    <t>Język łaciński 1</t>
  </si>
  <si>
    <t>Język łaciński 2</t>
  </si>
  <si>
    <t>Liczba pkt ECTS/ godz.dyd.  w semestrze</t>
  </si>
  <si>
    <t>Historia filozofii 3</t>
  </si>
  <si>
    <t>Historia filozofii 4</t>
  </si>
  <si>
    <t>Historia Kościoła 3</t>
  </si>
  <si>
    <t>Historia Kościoła 4</t>
  </si>
  <si>
    <t>Język łaciński 3</t>
  </si>
  <si>
    <t>Język łaciński 4</t>
  </si>
  <si>
    <t>Podstawy psychologii</t>
  </si>
  <si>
    <t>Podstawy pedagogiki</t>
  </si>
  <si>
    <t>Pedagogika specjalna</t>
  </si>
  <si>
    <t>Nowy Testament 1</t>
  </si>
  <si>
    <t>Nowy Testament 2</t>
  </si>
  <si>
    <t>Stary Testament 1</t>
  </si>
  <si>
    <t>Stary Testament 2</t>
  </si>
  <si>
    <t>Teologia dogmatyczna 1</t>
  </si>
  <si>
    <t>Teologia dogmatyczna 2</t>
  </si>
  <si>
    <t>Teologia fundamentalna 1</t>
  </si>
  <si>
    <t>Teologia fundamentalna 2</t>
  </si>
  <si>
    <t>Teologia moralna 1</t>
  </si>
  <si>
    <t>Teologia moralna 2</t>
  </si>
  <si>
    <t>Prawo kanoniczne A</t>
  </si>
  <si>
    <t>Nowy Testament 3</t>
  </si>
  <si>
    <t>Nowy Testament 4</t>
  </si>
  <si>
    <t>Stary Testament 3</t>
  </si>
  <si>
    <t>Stary Testament 4</t>
  </si>
  <si>
    <t>Teologia dogmatyczna 3</t>
  </si>
  <si>
    <t>Teologia dogmatyczna 4</t>
  </si>
  <si>
    <t>Teologia moralna 3</t>
  </si>
  <si>
    <t>Teologia moralna 4</t>
  </si>
  <si>
    <t>Prawo kanoniczne B</t>
  </si>
  <si>
    <t>Seminarium naukowe 1</t>
  </si>
  <si>
    <t>Seminarium naukowe 2</t>
  </si>
  <si>
    <t>Teologia dogmatyczna 5</t>
  </si>
  <si>
    <t>Teologia dogmatyczna 6</t>
  </si>
  <si>
    <t>Teologia moralna 5</t>
  </si>
  <si>
    <t>Teologia moralna 6</t>
  </si>
  <si>
    <t>Katolicka nauka społeczna 2</t>
  </si>
  <si>
    <t>Katolicka nauka społeczna 3</t>
  </si>
  <si>
    <t>Seminarium naukowe 3</t>
  </si>
  <si>
    <t>Seminarium naukowe 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</si>
</sst>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thin"/>
      <bottom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>
        <color indexed="63"/>
      </left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8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30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3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29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45" xfId="0" applyFont="1" applyBorder="1" applyAlignment="1">
      <alignment horizontal="right"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5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60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1" xfId="0" applyFont="1" applyBorder="1" applyAlignment="1">
      <alignment/>
    </xf>
    <xf numFmtId="0" fontId="5" fillId="0" borderId="62" xfId="0" applyFont="1" applyBorder="1" applyAlignment="1">
      <alignment/>
    </xf>
    <xf numFmtId="0" fontId="4" fillId="0" borderId="60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63" xfId="0" applyFont="1" applyBorder="1" applyAlignment="1">
      <alignment horizontal="center"/>
    </xf>
    <xf numFmtId="0" fontId="5" fillId="0" borderId="41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64" xfId="0" applyFont="1" applyBorder="1" applyAlignment="1">
      <alignment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71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74" xfId="0" applyFont="1" applyBorder="1" applyAlignment="1">
      <alignment/>
    </xf>
    <xf numFmtId="0" fontId="5" fillId="0" borderId="75" xfId="0" applyFont="1" applyBorder="1" applyAlignment="1">
      <alignment/>
    </xf>
    <xf numFmtId="0" fontId="4" fillId="0" borderId="53" xfId="0" applyFont="1" applyBorder="1" applyAlignment="1">
      <alignment/>
    </xf>
    <xf numFmtId="0" fontId="5" fillId="0" borderId="45" xfId="0" applyFont="1" applyBorder="1" applyAlignment="1">
      <alignment horizontal="left"/>
    </xf>
    <xf numFmtId="0" fontId="5" fillId="0" borderId="57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74" xfId="0" applyFont="1" applyBorder="1" applyAlignment="1">
      <alignment/>
    </xf>
    <xf numFmtId="0" fontId="4" fillId="0" borderId="39" xfId="0" applyFont="1" applyBorder="1" applyAlignment="1">
      <alignment horizontal="left"/>
    </xf>
    <xf numFmtId="0" fontId="2" fillId="0" borderId="34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66" xfId="0" applyFont="1" applyBorder="1" applyAlignment="1">
      <alignment/>
    </xf>
    <xf numFmtId="0" fontId="5" fillId="0" borderId="47" xfId="0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4" fillId="0" borderId="37" xfId="0" applyFont="1" applyBorder="1" applyAlignment="1">
      <alignment/>
    </xf>
    <xf numFmtId="0" fontId="5" fillId="0" borderId="25" xfId="0" applyFont="1" applyFill="1" applyBorder="1" applyAlignment="1">
      <alignment/>
    </xf>
    <xf numFmtId="0" fontId="2" fillId="0" borderId="86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0" fillId="0" borderId="15" xfId="0" applyBorder="1" applyAlignment="1">
      <alignment/>
    </xf>
    <xf numFmtId="0" fontId="5" fillId="0" borderId="87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8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51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/>
    </xf>
    <xf numFmtId="164" fontId="5" fillId="0" borderId="7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2" fillId="0" borderId="40" xfId="0" applyFont="1" applyBorder="1" applyAlignment="1">
      <alignment/>
    </xf>
    <xf numFmtId="0" fontId="5" fillId="32" borderId="41" xfId="0" applyFont="1" applyFill="1" applyBorder="1" applyAlignment="1">
      <alignment horizontal="center" vertical="center"/>
    </xf>
    <xf numFmtId="0" fontId="5" fillId="32" borderId="81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2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79" xfId="0" applyFont="1" applyBorder="1" applyAlignment="1">
      <alignment/>
    </xf>
    <xf numFmtId="0" fontId="5" fillId="0" borderId="67" xfId="0" applyFont="1" applyBorder="1" applyAlignment="1">
      <alignment horizontal="right"/>
    </xf>
    <xf numFmtId="0" fontId="5" fillId="32" borderId="82" xfId="0" applyFont="1" applyFill="1" applyBorder="1" applyAlignment="1">
      <alignment horizontal="center" vertical="center"/>
    </xf>
    <xf numFmtId="0" fontId="5" fillId="0" borderId="31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68" xfId="0" applyFont="1" applyBorder="1" applyAlignment="1">
      <alignment/>
    </xf>
    <xf numFmtId="0" fontId="5" fillId="0" borderId="80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8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44" xfId="0" applyFont="1" applyBorder="1" applyAlignment="1">
      <alignment horizontal="right"/>
    </xf>
    <xf numFmtId="0" fontId="5" fillId="0" borderId="47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67" xfId="0" applyFont="1" applyFill="1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82" xfId="0" applyFont="1" applyFill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/>
    </xf>
    <xf numFmtId="0" fontId="5" fillId="33" borderId="75" xfId="0" applyFont="1" applyFill="1" applyBorder="1" applyAlignment="1">
      <alignment/>
    </xf>
    <xf numFmtId="0" fontId="5" fillId="33" borderId="59" xfId="0" applyFont="1" applyFill="1" applyBorder="1" applyAlignment="1">
      <alignment/>
    </xf>
    <xf numFmtId="0" fontId="5" fillId="33" borderId="79" xfId="0" applyFont="1" applyFill="1" applyBorder="1" applyAlignment="1">
      <alignment/>
    </xf>
    <xf numFmtId="0" fontId="5" fillId="33" borderId="47" xfId="0" applyFont="1" applyFill="1" applyBorder="1" applyAlignment="1">
      <alignment/>
    </xf>
    <xf numFmtId="0" fontId="5" fillId="33" borderId="52" xfId="0" applyFont="1" applyFill="1" applyBorder="1" applyAlignment="1">
      <alignment/>
    </xf>
    <xf numFmtId="0" fontId="5" fillId="33" borderId="72" xfId="0" applyFont="1" applyFill="1" applyBorder="1" applyAlignment="1">
      <alignment/>
    </xf>
    <xf numFmtId="0" fontId="5" fillId="33" borderId="42" xfId="0" applyFont="1" applyFill="1" applyBorder="1" applyAlignment="1">
      <alignment/>
    </xf>
    <xf numFmtId="0" fontId="5" fillId="33" borderId="67" xfId="0" applyFont="1" applyFill="1" applyBorder="1" applyAlignment="1">
      <alignment/>
    </xf>
    <xf numFmtId="0" fontId="4" fillId="0" borderId="8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36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65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4"/>
  <sheetViews>
    <sheetView tabSelected="1" view="pageLayout" zoomScaleNormal="110" workbookViewId="0" topLeftCell="A302">
      <selection activeCell="A314" sqref="A314:B314"/>
    </sheetView>
  </sheetViews>
  <sheetFormatPr defaultColWidth="9.140625" defaultRowHeight="15"/>
  <cols>
    <col min="1" max="1" width="3.140625" style="253" customWidth="1"/>
    <col min="2" max="2" width="44.57421875" style="253" customWidth="1"/>
    <col min="3" max="3" width="6.8515625" style="253" customWidth="1"/>
    <col min="4" max="4" width="7.57421875" style="253" customWidth="1"/>
    <col min="5" max="5" width="12.7109375" style="253" customWidth="1"/>
    <col min="6" max="6" width="9.8515625" style="253" customWidth="1"/>
    <col min="7" max="7" width="8.421875" style="253" customWidth="1"/>
    <col min="8" max="8" width="8.57421875" style="253" customWidth="1"/>
    <col min="9" max="9" width="10.00390625" style="253" customWidth="1"/>
    <col min="10" max="10" width="6.8515625" style="253" customWidth="1"/>
    <col min="11" max="11" width="10.421875" style="253" customWidth="1"/>
    <col min="12" max="12" width="12.00390625" style="253" customWidth="1"/>
    <col min="13" max="13" width="5.8515625" style="253" customWidth="1"/>
    <col min="14" max="14" width="12.421875" style="253" customWidth="1"/>
  </cols>
  <sheetData>
    <row r="1" ht="15">
      <c r="N1" s="254" t="s">
        <v>166</v>
      </c>
    </row>
    <row r="2" spans="1:14" ht="15.75">
      <c r="A2" s="300" t="s">
        <v>140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spans="1:14" ht="15.75">
      <c r="A3" s="300" t="s">
        <v>139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</row>
    <row r="4" spans="1:14" ht="1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5">
      <c r="A7" s="255"/>
      <c r="B7" s="256" t="s">
        <v>173</v>
      </c>
      <c r="C7" s="256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</row>
    <row r="8" spans="1:14" ht="15">
      <c r="A8" s="257"/>
      <c r="B8" s="257" t="s">
        <v>174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</row>
    <row r="9" spans="1:14" ht="15">
      <c r="A9" s="257"/>
      <c r="B9" s="257" t="s">
        <v>175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</row>
    <row r="10" spans="1:14" ht="15">
      <c r="A10" s="257"/>
      <c r="B10" s="257" t="s">
        <v>176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</row>
    <row r="11" spans="1:14" ht="15">
      <c r="A11" s="257"/>
      <c r="B11" s="257" t="s">
        <v>177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</row>
    <row r="13" spans="1:14" ht="15.75" thickBot="1">
      <c r="A13" s="22"/>
      <c r="B13" s="68" t="s">
        <v>0</v>
      </c>
      <c r="C13" s="22"/>
      <c r="D13" s="22"/>
      <c r="E13" s="22"/>
      <c r="F13" s="22"/>
      <c r="G13" s="24"/>
      <c r="H13" s="22"/>
      <c r="I13" s="22"/>
      <c r="J13" s="22"/>
      <c r="K13" s="22"/>
      <c r="L13" s="22"/>
      <c r="M13" s="22"/>
      <c r="N13" s="22"/>
    </row>
    <row r="14" spans="1:14" ht="15">
      <c r="A14" s="40" t="s">
        <v>1</v>
      </c>
      <c r="B14" s="25"/>
      <c r="C14" s="26"/>
      <c r="D14" s="302" t="s">
        <v>2</v>
      </c>
      <c r="E14" s="303"/>
      <c r="F14" s="303"/>
      <c r="G14" s="53" t="s">
        <v>3</v>
      </c>
      <c r="H14" s="40" t="s">
        <v>4</v>
      </c>
      <c r="I14" s="3" t="s">
        <v>5</v>
      </c>
      <c r="J14" s="302" t="s">
        <v>6</v>
      </c>
      <c r="K14" s="303"/>
      <c r="L14" s="303"/>
      <c r="M14" s="303"/>
      <c r="N14" s="305" t="s">
        <v>145</v>
      </c>
    </row>
    <row r="15" spans="1:14" ht="15">
      <c r="A15" s="33"/>
      <c r="B15" s="27" t="s">
        <v>7</v>
      </c>
      <c r="C15" s="4" t="s">
        <v>8</v>
      </c>
      <c r="D15" s="28" t="s">
        <v>9</v>
      </c>
      <c r="E15" s="5" t="s">
        <v>10</v>
      </c>
      <c r="F15" s="6" t="s">
        <v>11</v>
      </c>
      <c r="G15" s="54" t="s">
        <v>12</v>
      </c>
      <c r="H15" s="33" t="s">
        <v>13</v>
      </c>
      <c r="I15" s="9" t="s">
        <v>14</v>
      </c>
      <c r="J15" s="29" t="s">
        <v>9</v>
      </c>
      <c r="K15" s="304" t="s">
        <v>15</v>
      </c>
      <c r="L15" s="304"/>
      <c r="M15" s="30" t="s">
        <v>16</v>
      </c>
      <c r="N15" s="306"/>
    </row>
    <row r="16" spans="1:14" ht="15">
      <c r="A16" s="52"/>
      <c r="B16" s="27" t="s">
        <v>17</v>
      </c>
      <c r="C16" s="4"/>
      <c r="D16" s="9"/>
      <c r="E16" s="5" t="s">
        <v>18</v>
      </c>
      <c r="F16" s="10" t="s">
        <v>19</v>
      </c>
      <c r="G16" s="55" t="s">
        <v>20</v>
      </c>
      <c r="H16" s="33"/>
      <c r="I16" s="12" t="s">
        <v>21</v>
      </c>
      <c r="J16" s="13"/>
      <c r="K16" s="14" t="s">
        <v>22</v>
      </c>
      <c r="L16" s="15" t="s">
        <v>104</v>
      </c>
      <c r="M16" s="4"/>
      <c r="N16" s="306"/>
    </row>
    <row r="17" spans="1:14" ht="15">
      <c r="A17" s="33"/>
      <c r="B17" s="27"/>
      <c r="C17" s="8"/>
      <c r="D17" s="9"/>
      <c r="E17" s="5" t="s">
        <v>23</v>
      </c>
      <c r="F17" s="10" t="s">
        <v>24</v>
      </c>
      <c r="G17" s="55" t="s">
        <v>25</v>
      </c>
      <c r="H17" s="33"/>
      <c r="I17" s="9" t="s">
        <v>26</v>
      </c>
      <c r="J17" s="17"/>
      <c r="K17" s="32"/>
      <c r="L17" s="18"/>
      <c r="M17" s="132"/>
      <c r="N17" s="306"/>
    </row>
    <row r="18" spans="1:14" ht="15">
      <c r="A18" s="33"/>
      <c r="B18" s="33"/>
      <c r="C18" s="34"/>
      <c r="D18" s="9"/>
      <c r="E18" s="5" t="s">
        <v>27</v>
      </c>
      <c r="F18" s="10"/>
      <c r="G18" s="55" t="s">
        <v>28</v>
      </c>
      <c r="H18" s="33"/>
      <c r="I18" s="9" t="s">
        <v>64</v>
      </c>
      <c r="J18" s="17"/>
      <c r="K18" s="32"/>
      <c r="L18" s="5"/>
      <c r="M18" s="8"/>
      <c r="N18" s="306"/>
    </row>
    <row r="19" spans="1:14" ht="15">
      <c r="A19" s="33"/>
      <c r="B19" s="33"/>
      <c r="C19" s="34"/>
      <c r="D19" s="9"/>
      <c r="E19" s="5"/>
      <c r="F19" s="10"/>
      <c r="G19" s="55"/>
      <c r="H19" s="33"/>
      <c r="I19" s="9"/>
      <c r="J19" s="17"/>
      <c r="K19" s="32"/>
      <c r="L19" s="5"/>
      <c r="M19" s="8"/>
      <c r="N19" s="306"/>
    </row>
    <row r="20" spans="1:14" ht="15.75" thickBot="1">
      <c r="A20" s="36"/>
      <c r="B20" s="36"/>
      <c r="C20" s="24"/>
      <c r="D20" s="35"/>
      <c r="E20" s="20"/>
      <c r="F20" s="21"/>
      <c r="G20" s="21"/>
      <c r="H20" s="36"/>
      <c r="I20" s="35"/>
      <c r="J20" s="37"/>
      <c r="K20" s="38"/>
      <c r="L20" s="20"/>
      <c r="M20" s="24"/>
      <c r="N20" s="307"/>
    </row>
    <row r="21" spans="1:14" ht="15.75" thickBot="1">
      <c r="A21" s="35"/>
      <c r="B21" s="70" t="s">
        <v>29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8"/>
    </row>
    <row r="22" spans="1:14" ht="15.75" thickBot="1">
      <c r="A22" s="61" t="s">
        <v>30</v>
      </c>
      <c r="B22" s="62" t="s">
        <v>31</v>
      </c>
      <c r="C22" s="58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4"/>
    </row>
    <row r="23" spans="1:14" ht="15">
      <c r="A23" s="79" t="s">
        <v>32</v>
      </c>
      <c r="B23" s="78" t="s">
        <v>33</v>
      </c>
      <c r="C23" s="200">
        <v>1</v>
      </c>
      <c r="D23" s="173">
        <v>2</v>
      </c>
      <c r="E23" s="231">
        <v>1</v>
      </c>
      <c r="F23" s="174">
        <f>D23-E23</f>
        <v>1</v>
      </c>
      <c r="G23" s="148">
        <v>0</v>
      </c>
      <c r="H23" s="205" t="s">
        <v>179</v>
      </c>
      <c r="I23" s="205" t="s">
        <v>34</v>
      </c>
      <c r="J23" s="173">
        <f>SUM(K23:M23)</f>
        <v>34</v>
      </c>
      <c r="K23" s="174">
        <v>0</v>
      </c>
      <c r="L23" s="148">
        <v>30</v>
      </c>
      <c r="M23" s="148">
        <v>4</v>
      </c>
      <c r="N23" s="205">
        <f>F23*30</f>
        <v>30</v>
      </c>
    </row>
    <row r="24" spans="1:14" ht="15">
      <c r="A24" s="75" t="s">
        <v>35</v>
      </c>
      <c r="B24" s="78" t="s">
        <v>33</v>
      </c>
      <c r="C24" s="186">
        <v>2</v>
      </c>
      <c r="D24" s="161">
        <v>2</v>
      </c>
      <c r="E24" s="162">
        <v>1</v>
      </c>
      <c r="F24" s="163">
        <f>D24-E24</f>
        <v>1</v>
      </c>
      <c r="G24" s="150">
        <v>0</v>
      </c>
      <c r="H24" s="217" t="s">
        <v>179</v>
      </c>
      <c r="I24" s="217" t="s">
        <v>34</v>
      </c>
      <c r="J24" s="176">
        <f>SUM(K24:M24)</f>
        <v>34</v>
      </c>
      <c r="K24" s="163">
        <v>0</v>
      </c>
      <c r="L24" s="150">
        <v>30</v>
      </c>
      <c r="M24" s="150">
        <v>4</v>
      </c>
      <c r="N24" s="211">
        <f>F24*30</f>
        <v>30</v>
      </c>
    </row>
    <row r="25" spans="1:14" ht="15">
      <c r="A25" s="75" t="s">
        <v>36</v>
      </c>
      <c r="B25" s="81" t="s">
        <v>37</v>
      </c>
      <c r="C25" s="259">
        <v>2</v>
      </c>
      <c r="D25" s="260">
        <v>2</v>
      </c>
      <c r="E25" s="178">
        <v>1</v>
      </c>
      <c r="F25" s="163">
        <f>D25-E25</f>
        <v>1</v>
      </c>
      <c r="G25" s="152">
        <v>0</v>
      </c>
      <c r="H25" s="211" t="s">
        <v>179</v>
      </c>
      <c r="I25" s="211" t="s">
        <v>34</v>
      </c>
      <c r="J25" s="176">
        <f>SUM(K25:M25)</f>
        <v>34</v>
      </c>
      <c r="K25" s="179">
        <v>0</v>
      </c>
      <c r="L25" s="152">
        <v>30</v>
      </c>
      <c r="M25" s="150">
        <v>4</v>
      </c>
      <c r="N25" s="211">
        <f>F25*30</f>
        <v>30</v>
      </c>
    </row>
    <row r="26" spans="1:14" ht="15.75" thickBot="1">
      <c r="A26" s="84" t="s">
        <v>38</v>
      </c>
      <c r="B26" s="82" t="s">
        <v>39</v>
      </c>
      <c r="C26" s="212">
        <v>2</v>
      </c>
      <c r="D26" s="167">
        <v>2</v>
      </c>
      <c r="E26" s="168">
        <v>1</v>
      </c>
      <c r="F26" s="195">
        <f>D26-E26</f>
        <v>1</v>
      </c>
      <c r="G26" s="170">
        <v>0</v>
      </c>
      <c r="H26" s="261" t="s">
        <v>179</v>
      </c>
      <c r="I26" s="261" t="s">
        <v>40</v>
      </c>
      <c r="J26" s="176">
        <f>SUM(K26:M26)</f>
        <v>34</v>
      </c>
      <c r="K26" s="168">
        <v>30</v>
      </c>
      <c r="L26" s="170">
        <v>0</v>
      </c>
      <c r="M26" s="202">
        <v>4</v>
      </c>
      <c r="N26" s="217">
        <f>F26*30</f>
        <v>30</v>
      </c>
    </row>
    <row r="27" spans="1:14" ht="15.75" thickBot="1">
      <c r="A27" s="91"/>
      <c r="B27" s="82" t="s">
        <v>41</v>
      </c>
      <c r="C27" s="193"/>
      <c r="D27" s="188">
        <f>SUM(D23:D26)</f>
        <v>8</v>
      </c>
      <c r="E27" s="190">
        <f>SUM(E23:E26)</f>
        <v>4</v>
      </c>
      <c r="F27" s="215">
        <f>SUM(F23:F26)</f>
        <v>4</v>
      </c>
      <c r="G27" s="191">
        <f>SUM(G23:G26)</f>
        <v>0</v>
      </c>
      <c r="H27" s="204" t="s">
        <v>42</v>
      </c>
      <c r="I27" s="204" t="s">
        <v>42</v>
      </c>
      <c r="J27" s="193">
        <f>SUM(J23:J26)</f>
        <v>136</v>
      </c>
      <c r="K27" s="190">
        <f>SUM(K23:K26)</f>
        <v>30</v>
      </c>
      <c r="L27" s="190">
        <f>SUM(L23:L26)</f>
        <v>90</v>
      </c>
      <c r="M27" s="189">
        <f>SUM(M23:M26)</f>
        <v>16</v>
      </c>
      <c r="N27" s="204">
        <f>SUM(N23:N26)</f>
        <v>120</v>
      </c>
    </row>
    <row r="28" spans="1:14" ht="15">
      <c r="A28" s="79"/>
      <c r="B28" s="76" t="s">
        <v>66</v>
      </c>
      <c r="C28" s="186"/>
      <c r="D28" s="161">
        <v>0</v>
      </c>
      <c r="E28" s="162">
        <v>0</v>
      </c>
      <c r="F28" s="163">
        <v>0</v>
      </c>
      <c r="G28" s="150">
        <v>0</v>
      </c>
      <c r="H28" s="205" t="s">
        <v>42</v>
      </c>
      <c r="I28" s="205" t="s">
        <v>42</v>
      </c>
      <c r="J28" s="175">
        <v>0</v>
      </c>
      <c r="K28" s="163">
        <v>0</v>
      </c>
      <c r="L28" s="150">
        <v>0</v>
      </c>
      <c r="M28" s="150">
        <v>0</v>
      </c>
      <c r="N28" s="205">
        <f>F28*15-E28*15</f>
        <v>0</v>
      </c>
    </row>
    <row r="29" spans="1:14" ht="15.75" thickBot="1">
      <c r="A29" s="84"/>
      <c r="B29" s="60" t="s">
        <v>67</v>
      </c>
      <c r="C29" s="187"/>
      <c r="D29" s="166">
        <v>2</v>
      </c>
      <c r="E29" s="167">
        <v>1</v>
      </c>
      <c r="F29" s="168">
        <v>1</v>
      </c>
      <c r="G29" s="170">
        <v>0</v>
      </c>
      <c r="H29" s="206" t="s">
        <v>42</v>
      </c>
      <c r="I29" s="206" t="s">
        <v>42</v>
      </c>
      <c r="J29" s="218">
        <v>34</v>
      </c>
      <c r="K29" s="168">
        <v>30</v>
      </c>
      <c r="L29" s="170">
        <v>0</v>
      </c>
      <c r="M29" s="202">
        <v>4</v>
      </c>
      <c r="N29" s="206">
        <v>30</v>
      </c>
    </row>
    <row r="30" spans="1:14" ht="15.75" thickBot="1">
      <c r="A30" s="61" t="s">
        <v>43</v>
      </c>
      <c r="B30" s="62" t="s">
        <v>44</v>
      </c>
      <c r="C30" s="62"/>
      <c r="D30" s="62"/>
      <c r="E30" s="62"/>
      <c r="F30" s="85"/>
      <c r="G30" s="85"/>
      <c r="H30" s="85"/>
      <c r="I30" s="85"/>
      <c r="J30" s="85"/>
      <c r="K30" s="85"/>
      <c r="L30" s="85"/>
      <c r="M30" s="110"/>
      <c r="N30" s="86"/>
    </row>
    <row r="31" spans="1:14" ht="15">
      <c r="A31" s="262" t="s">
        <v>32</v>
      </c>
      <c r="B31" s="143" t="s">
        <v>182</v>
      </c>
      <c r="C31" s="205">
        <v>1</v>
      </c>
      <c r="D31" s="162">
        <v>4</v>
      </c>
      <c r="E31" s="162">
        <v>2</v>
      </c>
      <c r="F31" s="163">
        <v>2</v>
      </c>
      <c r="G31" s="150">
        <v>0</v>
      </c>
      <c r="H31" s="205" t="s">
        <v>180</v>
      </c>
      <c r="I31" s="147" t="s">
        <v>34</v>
      </c>
      <c r="J31" s="176">
        <f>SUM(K31:M31)</f>
        <v>60</v>
      </c>
      <c r="K31" s="174">
        <v>30</v>
      </c>
      <c r="L31" s="148">
        <v>0</v>
      </c>
      <c r="M31" s="148">
        <v>30</v>
      </c>
      <c r="N31" s="205">
        <f>F31*30</f>
        <v>60</v>
      </c>
    </row>
    <row r="32" spans="1:14" ht="15">
      <c r="A32" s="263" t="s">
        <v>35</v>
      </c>
      <c r="B32" s="264" t="s">
        <v>183</v>
      </c>
      <c r="C32" s="151">
        <v>2</v>
      </c>
      <c r="D32" s="178">
        <v>3</v>
      </c>
      <c r="E32" s="162">
        <v>1</v>
      </c>
      <c r="F32" s="163">
        <f>D32-E32</f>
        <v>2</v>
      </c>
      <c r="G32" s="152">
        <v>0</v>
      </c>
      <c r="H32" s="211" t="s">
        <v>180</v>
      </c>
      <c r="I32" s="151" t="s">
        <v>34</v>
      </c>
      <c r="J32" s="176">
        <f>SUM(K32:M32)</f>
        <v>34</v>
      </c>
      <c r="K32" s="179">
        <v>30</v>
      </c>
      <c r="L32" s="152">
        <v>0</v>
      </c>
      <c r="M32" s="150">
        <v>4</v>
      </c>
      <c r="N32" s="211">
        <f>F32*30</f>
        <v>60</v>
      </c>
    </row>
    <row r="33" spans="1:14" ht="15">
      <c r="A33" s="226" t="s">
        <v>36</v>
      </c>
      <c r="B33" s="144" t="s">
        <v>45</v>
      </c>
      <c r="C33" s="151">
        <v>1</v>
      </c>
      <c r="D33" s="178">
        <v>4</v>
      </c>
      <c r="E33" s="162">
        <v>2</v>
      </c>
      <c r="F33" s="163">
        <v>2</v>
      </c>
      <c r="G33" s="152">
        <v>0</v>
      </c>
      <c r="H33" s="211" t="s">
        <v>179</v>
      </c>
      <c r="I33" s="151" t="s">
        <v>34</v>
      </c>
      <c r="J33" s="176">
        <f>SUM(K33:M33)</f>
        <v>60</v>
      </c>
      <c r="K33" s="179">
        <v>0</v>
      </c>
      <c r="L33" s="152">
        <v>30</v>
      </c>
      <c r="M33" s="150">
        <v>30</v>
      </c>
      <c r="N33" s="211">
        <f>F33*30</f>
        <v>60</v>
      </c>
    </row>
    <row r="34" spans="1:14" ht="15.75" thickBot="1">
      <c r="A34" s="265" t="s">
        <v>38</v>
      </c>
      <c r="B34" s="72" t="s">
        <v>46</v>
      </c>
      <c r="C34" s="153">
        <v>2</v>
      </c>
      <c r="D34" s="183">
        <v>3</v>
      </c>
      <c r="E34" s="183">
        <v>1</v>
      </c>
      <c r="F34" s="184">
        <f>D34-E34</f>
        <v>2</v>
      </c>
      <c r="G34" s="154">
        <v>0</v>
      </c>
      <c r="H34" s="212" t="s">
        <v>179</v>
      </c>
      <c r="I34" s="153" t="s">
        <v>34</v>
      </c>
      <c r="J34" s="218">
        <f>SUM(K34:M34)</f>
        <v>34</v>
      </c>
      <c r="K34" s="184">
        <v>30</v>
      </c>
      <c r="L34" s="154">
        <v>0</v>
      </c>
      <c r="M34" s="169">
        <v>4</v>
      </c>
      <c r="N34" s="228">
        <f>F34*30</f>
        <v>60</v>
      </c>
    </row>
    <row r="35" spans="1:15" ht="15.75" thickBot="1">
      <c r="A35" s="69"/>
      <c r="B35" s="82" t="s">
        <v>41</v>
      </c>
      <c r="C35" s="159"/>
      <c r="D35" s="157">
        <f>SUM(D31:D34)</f>
        <v>14</v>
      </c>
      <c r="E35" s="157">
        <f>SUM(E31:E34)</f>
        <v>6</v>
      </c>
      <c r="F35" s="157">
        <f>SUM(F31:F34)</f>
        <v>8</v>
      </c>
      <c r="G35" s="191">
        <v>0</v>
      </c>
      <c r="H35" s="206" t="s">
        <v>42</v>
      </c>
      <c r="I35" s="159" t="s">
        <v>42</v>
      </c>
      <c r="J35" s="188">
        <f>SUM(J31:J34)</f>
        <v>188</v>
      </c>
      <c r="K35" s="157">
        <f>SUM(K31:K34)</f>
        <v>90</v>
      </c>
      <c r="L35" s="157">
        <f>SUM(L31:L34)</f>
        <v>30</v>
      </c>
      <c r="M35" s="191">
        <f>SUM(M31:M34)</f>
        <v>68</v>
      </c>
      <c r="N35" s="204">
        <f>SUM(N31:N34)</f>
        <v>240</v>
      </c>
      <c r="O35" s="237"/>
    </row>
    <row r="36" spans="1:14" ht="15">
      <c r="A36" s="95"/>
      <c r="B36" s="96" t="s">
        <v>66</v>
      </c>
      <c r="C36" s="199"/>
      <c r="D36" s="194">
        <v>0</v>
      </c>
      <c r="E36" s="194">
        <v>0</v>
      </c>
      <c r="F36" s="195">
        <v>0</v>
      </c>
      <c r="G36" s="196">
        <v>0</v>
      </c>
      <c r="H36" s="228" t="s">
        <v>42</v>
      </c>
      <c r="I36" s="199" t="s">
        <v>42</v>
      </c>
      <c r="J36" s="198">
        <v>0</v>
      </c>
      <c r="K36" s="195">
        <v>0</v>
      </c>
      <c r="L36" s="195">
        <v>0</v>
      </c>
      <c r="M36" s="196">
        <v>0</v>
      </c>
      <c r="N36" s="199">
        <v>0</v>
      </c>
    </row>
    <row r="37" spans="1:14" ht="15.75" thickBot="1">
      <c r="A37" s="128"/>
      <c r="B37" s="136" t="s">
        <v>67</v>
      </c>
      <c r="C37" s="153"/>
      <c r="D37" s="183">
        <v>0</v>
      </c>
      <c r="E37" s="184">
        <v>0</v>
      </c>
      <c r="F37" s="184">
        <v>0</v>
      </c>
      <c r="G37" s="169">
        <v>0</v>
      </c>
      <c r="H37" s="212" t="s">
        <v>42</v>
      </c>
      <c r="I37" s="153" t="s">
        <v>42</v>
      </c>
      <c r="J37" s="181">
        <v>0</v>
      </c>
      <c r="K37" s="184">
        <v>0</v>
      </c>
      <c r="L37" s="184">
        <v>0</v>
      </c>
      <c r="M37" s="169">
        <v>0</v>
      </c>
      <c r="N37" s="153">
        <v>0</v>
      </c>
    </row>
    <row r="38" spans="1:14" ht="15.75" thickBot="1">
      <c r="A38" s="61" t="s">
        <v>47</v>
      </c>
      <c r="B38" s="62" t="s">
        <v>48</v>
      </c>
      <c r="C38" s="62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6"/>
    </row>
    <row r="39" spans="1:14" ht="15">
      <c r="A39" s="96" t="s">
        <v>32</v>
      </c>
      <c r="B39" s="96" t="s">
        <v>49</v>
      </c>
      <c r="C39" s="197">
        <v>1</v>
      </c>
      <c r="D39" s="194">
        <v>4</v>
      </c>
      <c r="E39" s="162">
        <v>2</v>
      </c>
      <c r="F39" s="163">
        <v>2</v>
      </c>
      <c r="G39" s="207">
        <v>0</v>
      </c>
      <c r="H39" s="197" t="s">
        <v>179</v>
      </c>
      <c r="I39" s="197" t="s">
        <v>34</v>
      </c>
      <c r="J39" s="176">
        <f aca="true" t="shared" si="0" ref="J39:J49">SUM(K39:M39)</f>
        <v>60</v>
      </c>
      <c r="K39" s="209">
        <v>0</v>
      </c>
      <c r="L39" s="210">
        <v>30</v>
      </c>
      <c r="M39" s="174">
        <v>30</v>
      </c>
      <c r="N39" s="205">
        <f aca="true" t="shared" si="1" ref="N39:N49">F39*30</f>
        <v>60</v>
      </c>
    </row>
    <row r="40" spans="1:14" ht="15">
      <c r="A40" s="81" t="s">
        <v>35</v>
      </c>
      <c r="B40" s="81" t="s">
        <v>50</v>
      </c>
      <c r="C40" s="211">
        <v>2</v>
      </c>
      <c r="D40" s="178">
        <v>1.5</v>
      </c>
      <c r="E40" s="162">
        <v>1</v>
      </c>
      <c r="F40" s="163">
        <f aca="true" t="shared" si="2" ref="F40:F49">D40-E40</f>
        <v>0.5</v>
      </c>
      <c r="G40" s="180">
        <v>0</v>
      </c>
      <c r="H40" s="151" t="s">
        <v>180</v>
      </c>
      <c r="I40" s="151" t="s">
        <v>34</v>
      </c>
      <c r="J40" s="176">
        <f t="shared" si="0"/>
        <v>34</v>
      </c>
      <c r="K40" s="179">
        <v>30</v>
      </c>
      <c r="L40" s="179">
        <v>0</v>
      </c>
      <c r="M40" s="150">
        <v>4</v>
      </c>
      <c r="N40" s="211">
        <f t="shared" si="1"/>
        <v>15</v>
      </c>
    </row>
    <row r="41" spans="1:14" ht="15">
      <c r="A41" s="81" t="s">
        <v>51</v>
      </c>
      <c r="B41" s="81" t="s">
        <v>184</v>
      </c>
      <c r="C41" s="149">
        <v>1</v>
      </c>
      <c r="D41" s="162">
        <v>4</v>
      </c>
      <c r="E41" s="162">
        <v>2</v>
      </c>
      <c r="F41" s="163">
        <f t="shared" si="2"/>
        <v>2</v>
      </c>
      <c r="G41" s="180">
        <v>0</v>
      </c>
      <c r="H41" s="151" t="s">
        <v>180</v>
      </c>
      <c r="I41" s="151" t="s">
        <v>34</v>
      </c>
      <c r="J41" s="176">
        <f t="shared" si="0"/>
        <v>60</v>
      </c>
      <c r="K41" s="179">
        <v>30</v>
      </c>
      <c r="L41" s="179">
        <v>0</v>
      </c>
      <c r="M41" s="150">
        <v>30</v>
      </c>
      <c r="N41" s="211">
        <f t="shared" si="1"/>
        <v>60</v>
      </c>
    </row>
    <row r="42" spans="1:14" ht="15">
      <c r="A42" s="81" t="s">
        <v>146</v>
      </c>
      <c r="B42" s="81" t="s">
        <v>185</v>
      </c>
      <c r="C42" s="151">
        <v>2</v>
      </c>
      <c r="D42" s="178">
        <v>2</v>
      </c>
      <c r="E42" s="162">
        <v>1</v>
      </c>
      <c r="F42" s="163">
        <f t="shared" si="2"/>
        <v>1</v>
      </c>
      <c r="G42" s="180">
        <v>0</v>
      </c>
      <c r="H42" s="151" t="s">
        <v>180</v>
      </c>
      <c r="I42" s="151" t="s">
        <v>34</v>
      </c>
      <c r="J42" s="176">
        <f t="shared" si="0"/>
        <v>34</v>
      </c>
      <c r="K42" s="179">
        <v>30</v>
      </c>
      <c r="L42" s="179">
        <v>0</v>
      </c>
      <c r="M42" s="150">
        <v>4</v>
      </c>
      <c r="N42" s="211">
        <f t="shared" si="1"/>
        <v>30</v>
      </c>
    </row>
    <row r="43" spans="1:14" ht="15">
      <c r="A43" s="81" t="s">
        <v>147</v>
      </c>
      <c r="B43" s="81" t="s">
        <v>186</v>
      </c>
      <c r="C43" s="151">
        <v>1</v>
      </c>
      <c r="D43" s="178">
        <v>3</v>
      </c>
      <c r="E43" s="162">
        <v>1</v>
      </c>
      <c r="F43" s="163">
        <f t="shared" si="2"/>
        <v>2</v>
      </c>
      <c r="G43" s="180">
        <v>0</v>
      </c>
      <c r="H43" s="151" t="s">
        <v>179</v>
      </c>
      <c r="I43" s="151" t="s">
        <v>34</v>
      </c>
      <c r="J43" s="176">
        <f t="shared" si="0"/>
        <v>34</v>
      </c>
      <c r="K43" s="179">
        <v>0</v>
      </c>
      <c r="L43" s="179">
        <v>30</v>
      </c>
      <c r="M43" s="150">
        <v>4</v>
      </c>
      <c r="N43" s="211">
        <f t="shared" si="1"/>
        <v>60</v>
      </c>
    </row>
    <row r="44" spans="1:14" ht="15">
      <c r="A44" s="81" t="s">
        <v>148</v>
      </c>
      <c r="B44" s="81" t="s">
        <v>187</v>
      </c>
      <c r="C44" s="151">
        <v>2</v>
      </c>
      <c r="D44" s="178">
        <v>3</v>
      </c>
      <c r="E44" s="162">
        <v>1</v>
      </c>
      <c r="F44" s="163">
        <f t="shared" si="2"/>
        <v>2</v>
      </c>
      <c r="G44" s="180">
        <v>0</v>
      </c>
      <c r="H44" s="151" t="s">
        <v>179</v>
      </c>
      <c r="I44" s="151" t="s">
        <v>34</v>
      </c>
      <c r="J44" s="176">
        <f t="shared" si="0"/>
        <v>34</v>
      </c>
      <c r="K44" s="179">
        <v>0</v>
      </c>
      <c r="L44" s="179">
        <v>30</v>
      </c>
      <c r="M44" s="150">
        <v>4</v>
      </c>
      <c r="N44" s="211">
        <f t="shared" si="1"/>
        <v>60</v>
      </c>
    </row>
    <row r="45" spans="1:14" ht="15">
      <c r="A45" s="81" t="s">
        <v>149</v>
      </c>
      <c r="B45" s="81" t="s">
        <v>52</v>
      </c>
      <c r="C45" s="151">
        <v>1</v>
      </c>
      <c r="D45" s="178">
        <v>4</v>
      </c>
      <c r="E45" s="179">
        <v>2</v>
      </c>
      <c r="F45" s="179">
        <f t="shared" si="2"/>
        <v>2</v>
      </c>
      <c r="G45" s="180">
        <v>0</v>
      </c>
      <c r="H45" s="151" t="s">
        <v>179</v>
      </c>
      <c r="I45" s="151" t="s">
        <v>34</v>
      </c>
      <c r="J45" s="176">
        <f t="shared" si="0"/>
        <v>60</v>
      </c>
      <c r="K45" s="179">
        <v>30</v>
      </c>
      <c r="L45" s="179">
        <v>0</v>
      </c>
      <c r="M45" s="152">
        <v>30</v>
      </c>
      <c r="N45" s="211">
        <f t="shared" si="1"/>
        <v>60</v>
      </c>
    </row>
    <row r="46" spans="1:14" ht="15">
      <c r="A46" s="81" t="s">
        <v>150</v>
      </c>
      <c r="B46" s="81" t="s">
        <v>52</v>
      </c>
      <c r="C46" s="151">
        <v>2</v>
      </c>
      <c r="D46" s="178">
        <v>3</v>
      </c>
      <c r="E46" s="178">
        <v>1</v>
      </c>
      <c r="F46" s="179">
        <f t="shared" si="2"/>
        <v>2</v>
      </c>
      <c r="G46" s="180">
        <v>0</v>
      </c>
      <c r="H46" s="151" t="s">
        <v>179</v>
      </c>
      <c r="I46" s="211" t="s">
        <v>34</v>
      </c>
      <c r="J46" s="176">
        <f t="shared" si="0"/>
        <v>30</v>
      </c>
      <c r="K46" s="179">
        <v>15</v>
      </c>
      <c r="L46" s="179">
        <v>0</v>
      </c>
      <c r="M46" s="152">
        <v>15</v>
      </c>
      <c r="N46" s="211">
        <f t="shared" si="1"/>
        <v>60</v>
      </c>
    </row>
    <row r="47" spans="1:14" ht="15">
      <c r="A47" s="81" t="s">
        <v>151</v>
      </c>
      <c r="B47" s="81" t="s">
        <v>53</v>
      </c>
      <c r="C47" s="151">
        <v>2</v>
      </c>
      <c r="D47" s="266">
        <v>4</v>
      </c>
      <c r="E47" s="162">
        <v>2</v>
      </c>
      <c r="F47" s="163">
        <f t="shared" si="2"/>
        <v>2</v>
      </c>
      <c r="G47" s="180">
        <v>0</v>
      </c>
      <c r="H47" s="151" t="s">
        <v>180</v>
      </c>
      <c r="I47" s="211" t="s">
        <v>34</v>
      </c>
      <c r="J47" s="176">
        <f t="shared" si="0"/>
        <v>60</v>
      </c>
      <c r="K47" s="179">
        <v>45</v>
      </c>
      <c r="L47" s="179">
        <v>0</v>
      </c>
      <c r="M47" s="150">
        <v>15</v>
      </c>
      <c r="N47" s="211">
        <f t="shared" si="1"/>
        <v>60</v>
      </c>
    </row>
    <row r="48" spans="1:14" ht="15">
      <c r="A48" s="81" t="s">
        <v>152</v>
      </c>
      <c r="B48" s="81" t="s">
        <v>54</v>
      </c>
      <c r="C48" s="151">
        <v>1</v>
      </c>
      <c r="D48" s="178">
        <v>3</v>
      </c>
      <c r="E48" s="162">
        <v>1</v>
      </c>
      <c r="F48" s="163">
        <f t="shared" si="2"/>
        <v>2</v>
      </c>
      <c r="G48" s="180">
        <v>0</v>
      </c>
      <c r="H48" s="151" t="s">
        <v>179</v>
      </c>
      <c r="I48" s="211" t="s">
        <v>34</v>
      </c>
      <c r="J48" s="176">
        <f t="shared" si="0"/>
        <v>34</v>
      </c>
      <c r="K48" s="179">
        <v>30</v>
      </c>
      <c r="L48" s="179">
        <v>0</v>
      </c>
      <c r="M48" s="150">
        <v>4</v>
      </c>
      <c r="N48" s="211">
        <f t="shared" si="1"/>
        <v>60</v>
      </c>
    </row>
    <row r="49" spans="1:14" ht="15.75" thickBot="1">
      <c r="A49" s="81" t="s">
        <v>153</v>
      </c>
      <c r="B49" s="60" t="s">
        <v>55</v>
      </c>
      <c r="C49" s="198">
        <v>1</v>
      </c>
      <c r="D49" s="229">
        <v>2</v>
      </c>
      <c r="E49" s="162">
        <v>1</v>
      </c>
      <c r="F49" s="163">
        <f t="shared" si="2"/>
        <v>1</v>
      </c>
      <c r="G49" s="196">
        <v>0</v>
      </c>
      <c r="H49" s="199" t="s">
        <v>179</v>
      </c>
      <c r="I49" s="199" t="s">
        <v>34</v>
      </c>
      <c r="J49" s="176">
        <f t="shared" si="0"/>
        <v>17</v>
      </c>
      <c r="K49" s="157">
        <v>15</v>
      </c>
      <c r="L49" s="157">
        <v>0</v>
      </c>
      <c r="M49" s="202">
        <v>2</v>
      </c>
      <c r="N49" s="217">
        <f t="shared" si="1"/>
        <v>30</v>
      </c>
    </row>
    <row r="50" spans="1:14" ht="15.75" thickBot="1">
      <c r="A50" s="91"/>
      <c r="B50" s="59" t="s">
        <v>41</v>
      </c>
      <c r="C50" s="193"/>
      <c r="D50" s="188">
        <f>SUM(D39:D49)</f>
        <v>33.5</v>
      </c>
      <c r="E50" s="190">
        <f>SUM(E39:E49)</f>
        <v>15</v>
      </c>
      <c r="F50" s="190">
        <f>SUM(F39:F49)</f>
        <v>18.5</v>
      </c>
      <c r="G50" s="191">
        <f>SUM(G39:G49)</f>
        <v>0</v>
      </c>
      <c r="H50" s="192" t="s">
        <v>42</v>
      </c>
      <c r="I50" s="192" t="s">
        <v>42</v>
      </c>
      <c r="J50" s="188">
        <f>SUM(J39:J49)</f>
        <v>457</v>
      </c>
      <c r="K50" s="190">
        <f>SUM(K39:K49)</f>
        <v>225</v>
      </c>
      <c r="L50" s="215">
        <f>SUM(L39:L49)</f>
        <v>90</v>
      </c>
      <c r="M50" s="191">
        <f>SUM(M39:M49)</f>
        <v>142</v>
      </c>
      <c r="N50" s="204">
        <f>SUM(N39:N49)</f>
        <v>555</v>
      </c>
    </row>
    <row r="51" spans="1:14" ht="15">
      <c r="A51" s="79"/>
      <c r="B51" s="76" t="s">
        <v>66</v>
      </c>
      <c r="C51" s="186"/>
      <c r="D51" s="161">
        <v>0</v>
      </c>
      <c r="E51" s="162">
        <v>0</v>
      </c>
      <c r="F51" s="163">
        <v>0</v>
      </c>
      <c r="G51" s="164">
        <v>0</v>
      </c>
      <c r="H51" s="147" t="s">
        <v>42</v>
      </c>
      <c r="I51" s="147" t="s">
        <v>42</v>
      </c>
      <c r="J51" s="150">
        <v>0</v>
      </c>
      <c r="K51" s="163">
        <v>0</v>
      </c>
      <c r="L51" s="163">
        <v>0</v>
      </c>
      <c r="M51" s="165">
        <v>0</v>
      </c>
      <c r="N51" s="149">
        <v>0</v>
      </c>
    </row>
    <row r="52" spans="1:14" ht="15.75" thickBot="1">
      <c r="A52" s="84"/>
      <c r="B52" s="60" t="s">
        <v>67</v>
      </c>
      <c r="C52" s="187"/>
      <c r="D52" s="166">
        <v>0</v>
      </c>
      <c r="E52" s="167">
        <v>0</v>
      </c>
      <c r="F52" s="168">
        <v>0</v>
      </c>
      <c r="G52" s="169">
        <v>0</v>
      </c>
      <c r="H52" s="159" t="s">
        <v>42</v>
      </c>
      <c r="I52" s="199" t="s">
        <v>42</v>
      </c>
      <c r="J52" s="170">
        <v>0</v>
      </c>
      <c r="K52" s="168">
        <v>0</v>
      </c>
      <c r="L52" s="168">
        <v>0</v>
      </c>
      <c r="M52" s="169">
        <v>0</v>
      </c>
      <c r="N52" s="171">
        <v>0</v>
      </c>
    </row>
    <row r="53" spans="1:14" ht="15.75" thickBot="1">
      <c r="A53" s="61" t="s">
        <v>108</v>
      </c>
      <c r="B53" s="62" t="s">
        <v>109</v>
      </c>
      <c r="C53" s="85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41"/>
    </row>
    <row r="54" spans="1:14" ht="15.75" thickBot="1">
      <c r="A54" s="267" t="s">
        <v>32</v>
      </c>
      <c r="B54" s="268" t="s">
        <v>58</v>
      </c>
      <c r="C54" s="159">
        <v>2</v>
      </c>
      <c r="D54" s="156">
        <v>4</v>
      </c>
      <c r="E54" s="157">
        <v>2</v>
      </c>
      <c r="F54" s="157">
        <v>2</v>
      </c>
      <c r="G54" s="191">
        <v>0</v>
      </c>
      <c r="H54" s="192" t="s">
        <v>179</v>
      </c>
      <c r="I54" s="192" t="s">
        <v>40</v>
      </c>
      <c r="J54" s="156">
        <v>30</v>
      </c>
      <c r="K54" s="157">
        <v>30</v>
      </c>
      <c r="L54" s="157">
        <v>0</v>
      </c>
      <c r="M54" s="160">
        <v>30</v>
      </c>
      <c r="N54" s="217">
        <f>F54*30</f>
        <v>60</v>
      </c>
    </row>
    <row r="55" spans="1:14" ht="15.75" thickBot="1">
      <c r="A55" s="61" t="s">
        <v>73</v>
      </c>
      <c r="B55" s="62" t="s">
        <v>57</v>
      </c>
      <c r="C55" s="62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6"/>
    </row>
    <row r="56" spans="1:14" ht="15.75" thickBot="1">
      <c r="A56" s="269" t="s">
        <v>32</v>
      </c>
      <c r="B56" s="135" t="s">
        <v>59</v>
      </c>
      <c r="C56" s="213">
        <v>2</v>
      </c>
      <c r="D56" s="182">
        <v>0.5</v>
      </c>
      <c r="E56" s="183">
        <v>0.5</v>
      </c>
      <c r="F56" s="184">
        <v>0</v>
      </c>
      <c r="G56" s="191">
        <v>0</v>
      </c>
      <c r="H56" s="204" t="s">
        <v>179</v>
      </c>
      <c r="I56" s="213" t="s">
        <v>34</v>
      </c>
      <c r="J56" s="181">
        <v>4</v>
      </c>
      <c r="K56" s="184">
        <v>4</v>
      </c>
      <c r="L56" s="184">
        <v>0</v>
      </c>
      <c r="M56" s="202">
        <v>0</v>
      </c>
      <c r="N56" s="205">
        <f>F56*30</f>
        <v>0</v>
      </c>
    </row>
    <row r="57" spans="1:14" ht="15.75" thickBot="1">
      <c r="A57" s="63"/>
      <c r="B57" s="85"/>
      <c r="C57" s="85"/>
      <c r="D57" s="85"/>
      <c r="E57" s="85"/>
      <c r="F57" s="85"/>
      <c r="G57" s="85"/>
      <c r="H57" s="114"/>
      <c r="I57" s="114"/>
      <c r="J57" s="85"/>
      <c r="K57" s="85"/>
      <c r="L57" s="85"/>
      <c r="M57" s="85"/>
      <c r="N57" s="74"/>
    </row>
    <row r="58" spans="1:15" ht="15">
      <c r="A58" s="298" t="s">
        <v>188</v>
      </c>
      <c r="B58" s="299"/>
      <c r="C58" s="205">
        <v>1</v>
      </c>
      <c r="D58" s="138">
        <f>SUM(D49,D48,D45,D23,D31,D33,D39,D41,D43)</f>
        <v>30</v>
      </c>
      <c r="E58" s="270">
        <f>SUM(E49,E48,E45,E23,E31,E33,E39,E41,E43)</f>
        <v>14</v>
      </c>
      <c r="F58" s="83">
        <f>SUM(F49,F48,F45,F23,F31,F33,F39,F41,F43)</f>
        <v>16</v>
      </c>
      <c r="G58" s="271">
        <f>SUM(G49,G48,G45,G43,G41,G40,G39,G33,G23,G31)</f>
        <v>0</v>
      </c>
      <c r="H58" s="271" t="s">
        <v>42</v>
      </c>
      <c r="I58" s="270" t="s">
        <v>42</v>
      </c>
      <c r="J58" s="138">
        <f>SUM(J49,J48,J45,J23,J31,J33,J39,J41,J43)</f>
        <v>419</v>
      </c>
      <c r="K58" s="270">
        <f>SUM(K49,K48,K45,K23,K31,K33,K39,K41,K43)</f>
        <v>135</v>
      </c>
      <c r="L58" s="272">
        <f>SUM(L49,L48,L45,L23,L31,L33,L39,L41,L43)</f>
        <v>120</v>
      </c>
      <c r="M58" s="273">
        <f>SUM(M49,M48,M45,M23,M31,M33,M39,M41,M43)</f>
        <v>164</v>
      </c>
      <c r="N58" s="274">
        <f>SUM(N49,N48,N45,N23,N31,N33,N39,N41,N43)</f>
        <v>480</v>
      </c>
      <c r="O58" s="237"/>
    </row>
    <row r="59" spans="1:15" ht="15.75" thickBot="1">
      <c r="A59" s="308" t="s">
        <v>188</v>
      </c>
      <c r="B59" s="309"/>
      <c r="C59" s="206">
        <v>2</v>
      </c>
      <c r="D59" s="227">
        <f>SUM(D56,D54,D47,D46,D44,D42,D40,D32,D34,D24,D25,D26)</f>
        <v>30</v>
      </c>
      <c r="E59" s="275">
        <f>SUM(E56,E54,E47,E46,E44,E42,E40,E32,E34,E24,E25,E26)</f>
        <v>13.5</v>
      </c>
      <c r="F59" s="97">
        <f>SUM(F56,F54,F47,F46,F44,F42,F40,F32,F34,F24,F25,F26)</f>
        <v>16.5</v>
      </c>
      <c r="G59" s="276">
        <f>SUM(G56,G54,G47,G46,G44,G42,G40,G32,G34,G24,G25,G26)</f>
        <v>0</v>
      </c>
      <c r="H59" s="277" t="s">
        <v>42</v>
      </c>
      <c r="I59" s="134" t="s">
        <v>42</v>
      </c>
      <c r="J59" s="129">
        <f>SUM(J56,J54,J47,J46,J44,J42,J40,J32,J34,J24,J25,J26)</f>
        <v>396</v>
      </c>
      <c r="K59" s="97">
        <f>SUM(K56,K54,K47,K46,K44,K42,K40,K32,K34,K24,K25,K26)</f>
        <v>244</v>
      </c>
      <c r="L59" s="134">
        <f>SUM(L56,L54,L47,L46,L44,L42,L40,L32,L34,L24,L25,L26)</f>
        <v>90</v>
      </c>
      <c r="M59" s="276">
        <f>SUM(M56,M54,M47,M46,M44,M42,M40,M32,M34,M24,M25,M26)</f>
        <v>92</v>
      </c>
      <c r="N59" s="227">
        <f>SUM(N56,N54,N47,N46,N44,N42,N40,N32,N34,N24,N25,N26)</f>
        <v>495</v>
      </c>
      <c r="O59" s="237"/>
    </row>
    <row r="60" spans="1:14" ht="15.75" thickBot="1">
      <c r="A60" s="64"/>
      <c r="B60" s="65"/>
      <c r="C60" s="66"/>
      <c r="D60" s="66"/>
      <c r="E60" s="66"/>
      <c r="F60" s="66"/>
      <c r="G60" s="104"/>
      <c r="H60" s="104"/>
      <c r="I60" s="104"/>
      <c r="J60" s="104"/>
      <c r="K60" s="104"/>
      <c r="L60" s="104"/>
      <c r="M60" s="104"/>
      <c r="N60" s="105"/>
    </row>
    <row r="61" spans="1:14" ht="15.75" thickBot="1">
      <c r="A61" s="310" t="s">
        <v>61</v>
      </c>
      <c r="B61" s="311"/>
      <c r="C61" s="106" t="s">
        <v>42</v>
      </c>
      <c r="D61" s="92">
        <f>D58+D59</f>
        <v>60</v>
      </c>
      <c r="E61" s="278">
        <f>E58+E59</f>
        <v>27.5</v>
      </c>
      <c r="F61" s="278">
        <f>F58+F59</f>
        <v>32.5</v>
      </c>
      <c r="G61" s="141">
        <f>G58+G59</f>
        <v>0</v>
      </c>
      <c r="H61" s="141" t="s">
        <v>42</v>
      </c>
      <c r="I61" s="141" t="s">
        <v>42</v>
      </c>
      <c r="J61" s="92">
        <f>J58+J59</f>
        <v>815</v>
      </c>
      <c r="K61" s="278">
        <f>K58+K59</f>
        <v>379</v>
      </c>
      <c r="L61" s="278">
        <f>L58+L59</f>
        <v>210</v>
      </c>
      <c r="M61" s="114">
        <f>M58+M59</f>
        <v>256</v>
      </c>
      <c r="N61" s="106">
        <f>N58+N59</f>
        <v>975</v>
      </c>
    </row>
    <row r="62" spans="1:14" ht="15">
      <c r="A62" s="45"/>
      <c r="B62" s="45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5">
      <c r="A63" s="44"/>
      <c r="B63" s="43" t="s">
        <v>62</v>
      </c>
      <c r="C63" s="44"/>
      <c r="D63" s="44"/>
      <c r="E63" s="44"/>
      <c r="F63" s="44"/>
      <c r="G63" s="8"/>
      <c r="H63" s="8"/>
      <c r="I63" s="8"/>
      <c r="J63" s="8"/>
      <c r="K63" s="8"/>
      <c r="L63" s="8"/>
      <c r="M63" s="8"/>
      <c r="N63" s="8"/>
    </row>
    <row r="64" spans="1:14" ht="15">
      <c r="A64" s="44"/>
      <c r="B64" s="43"/>
      <c r="C64" s="44"/>
      <c r="D64" s="44"/>
      <c r="E64" s="44"/>
      <c r="F64" s="44"/>
      <c r="G64" s="8"/>
      <c r="H64" s="8"/>
      <c r="I64" s="8"/>
      <c r="J64" s="8"/>
      <c r="K64" s="8"/>
      <c r="L64" s="8"/>
      <c r="M64" s="8"/>
      <c r="N64" s="8"/>
    </row>
    <row r="65" spans="1:14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ht="15.75" thickBot="1">
      <c r="A67" s="22"/>
      <c r="B67" s="68" t="s">
        <v>63</v>
      </c>
      <c r="C67" s="22"/>
      <c r="D67" s="22"/>
      <c r="E67" s="22"/>
      <c r="F67" s="22"/>
      <c r="G67" s="24"/>
      <c r="H67" s="22"/>
      <c r="I67" s="22"/>
      <c r="J67" s="22"/>
      <c r="K67" s="22"/>
      <c r="L67" s="22"/>
      <c r="M67" s="22"/>
      <c r="N67" s="22"/>
    </row>
    <row r="68" spans="1:14" ht="15">
      <c r="A68" s="3" t="s">
        <v>1</v>
      </c>
      <c r="B68" s="25"/>
      <c r="C68" s="26"/>
      <c r="D68" s="302" t="s">
        <v>2</v>
      </c>
      <c r="E68" s="303"/>
      <c r="F68" s="303"/>
      <c r="G68" s="1" t="s">
        <v>3</v>
      </c>
      <c r="H68" s="2" t="s">
        <v>4</v>
      </c>
      <c r="I68" s="3" t="s">
        <v>5</v>
      </c>
      <c r="J68" s="302" t="s">
        <v>6</v>
      </c>
      <c r="K68" s="303"/>
      <c r="L68" s="303"/>
      <c r="M68" s="303"/>
      <c r="N68" s="305" t="s">
        <v>145</v>
      </c>
    </row>
    <row r="69" spans="1:14" ht="15">
      <c r="A69" s="9"/>
      <c r="B69" s="27" t="s">
        <v>7</v>
      </c>
      <c r="C69" s="4" t="s">
        <v>8</v>
      </c>
      <c r="D69" s="28" t="s">
        <v>9</v>
      </c>
      <c r="E69" s="5" t="s">
        <v>10</v>
      </c>
      <c r="F69" s="6" t="s">
        <v>11</v>
      </c>
      <c r="G69" s="7" t="s">
        <v>12</v>
      </c>
      <c r="H69" s="8" t="s">
        <v>13</v>
      </c>
      <c r="I69" s="9" t="s">
        <v>14</v>
      </c>
      <c r="J69" s="29" t="s">
        <v>9</v>
      </c>
      <c r="K69" s="314" t="s">
        <v>15</v>
      </c>
      <c r="L69" s="315"/>
      <c r="M69" s="234" t="s">
        <v>16</v>
      </c>
      <c r="N69" s="306"/>
    </row>
    <row r="70" spans="1:14" ht="15">
      <c r="A70" s="31"/>
      <c r="B70" s="27" t="s">
        <v>17</v>
      </c>
      <c r="C70" s="4"/>
      <c r="D70" s="9"/>
      <c r="E70" s="5" t="s">
        <v>18</v>
      </c>
      <c r="F70" s="10" t="s">
        <v>19</v>
      </c>
      <c r="G70" s="11" t="s">
        <v>20</v>
      </c>
      <c r="H70" s="8"/>
      <c r="I70" s="12" t="s">
        <v>21</v>
      </c>
      <c r="J70" s="13"/>
      <c r="K70" s="14" t="s">
        <v>22</v>
      </c>
      <c r="L70" s="15" t="s">
        <v>104</v>
      </c>
      <c r="M70" s="133"/>
      <c r="N70" s="306"/>
    </row>
    <row r="71" spans="1:14" ht="15">
      <c r="A71" s="9"/>
      <c r="B71" s="27"/>
      <c r="C71" s="8"/>
      <c r="D71" s="9"/>
      <c r="E71" s="5" t="s">
        <v>23</v>
      </c>
      <c r="F71" s="10" t="s">
        <v>24</v>
      </c>
      <c r="G71" s="11" t="s">
        <v>25</v>
      </c>
      <c r="H71" s="8"/>
      <c r="I71" s="9" t="s">
        <v>26</v>
      </c>
      <c r="J71" s="17"/>
      <c r="K71" s="32"/>
      <c r="L71" s="18"/>
      <c r="M71" s="56"/>
      <c r="N71" s="306"/>
    </row>
    <row r="72" spans="1:14" ht="15">
      <c r="A72" s="9"/>
      <c r="B72" s="33"/>
      <c r="C72" s="34"/>
      <c r="D72" s="9"/>
      <c r="E72" s="5" t="s">
        <v>27</v>
      </c>
      <c r="F72" s="10"/>
      <c r="G72" s="11" t="s">
        <v>28</v>
      </c>
      <c r="H72" s="8"/>
      <c r="I72" s="9" t="s">
        <v>64</v>
      </c>
      <c r="J72" s="17"/>
      <c r="K72" s="32"/>
      <c r="L72" s="5"/>
      <c r="M72" s="10"/>
      <c r="N72" s="306"/>
    </row>
    <row r="73" spans="1:14" ht="15">
      <c r="A73" s="9"/>
      <c r="B73" s="33"/>
      <c r="C73" s="34"/>
      <c r="D73" s="9"/>
      <c r="E73" s="5"/>
      <c r="F73" s="10"/>
      <c r="G73" s="11"/>
      <c r="H73" s="8"/>
      <c r="I73" s="9"/>
      <c r="J73" s="17"/>
      <c r="K73" s="32"/>
      <c r="L73" s="5"/>
      <c r="M73" s="10"/>
      <c r="N73" s="306"/>
    </row>
    <row r="74" spans="1:14" ht="15.75" thickBot="1">
      <c r="A74" s="35"/>
      <c r="B74" s="36"/>
      <c r="C74" s="24"/>
      <c r="D74" s="35"/>
      <c r="E74" s="20"/>
      <c r="F74" s="21"/>
      <c r="G74" s="20"/>
      <c r="H74" s="24"/>
      <c r="I74" s="35"/>
      <c r="J74" s="37"/>
      <c r="K74" s="38"/>
      <c r="L74" s="20"/>
      <c r="M74" s="21"/>
      <c r="N74" s="307"/>
    </row>
    <row r="75" spans="1:14" ht="15.75" thickBot="1">
      <c r="A75" s="69"/>
      <c r="B75" s="70" t="s">
        <v>29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2"/>
    </row>
    <row r="76" spans="1:14" ht="15.75" thickBot="1">
      <c r="A76" s="61" t="s">
        <v>30</v>
      </c>
      <c r="B76" s="62" t="s">
        <v>31</v>
      </c>
      <c r="C76" s="58"/>
      <c r="D76" s="73"/>
      <c r="E76" s="85"/>
      <c r="F76" s="85"/>
      <c r="G76" s="73"/>
      <c r="H76" s="73"/>
      <c r="I76" s="73"/>
      <c r="J76" s="73"/>
      <c r="K76" s="73"/>
      <c r="L76" s="73"/>
      <c r="M76" s="73"/>
      <c r="N76" s="74"/>
    </row>
    <row r="77" spans="1:14" ht="15">
      <c r="A77" s="100" t="s">
        <v>32</v>
      </c>
      <c r="B77" s="96" t="s">
        <v>33</v>
      </c>
      <c r="C77" s="172">
        <v>3</v>
      </c>
      <c r="D77" s="173">
        <v>2</v>
      </c>
      <c r="E77" s="162">
        <v>1</v>
      </c>
      <c r="F77" s="163">
        <f>D77-E77</f>
        <v>1</v>
      </c>
      <c r="G77" s="165">
        <v>0</v>
      </c>
      <c r="H77" s="147" t="s">
        <v>179</v>
      </c>
      <c r="I77" s="147" t="s">
        <v>34</v>
      </c>
      <c r="J77" s="173">
        <f>SUM(K77:M77)</f>
        <v>34</v>
      </c>
      <c r="K77" s="174">
        <v>0</v>
      </c>
      <c r="L77" s="174">
        <v>30</v>
      </c>
      <c r="M77" s="148">
        <v>4</v>
      </c>
      <c r="N77" s="205">
        <f>F77*30</f>
        <v>30</v>
      </c>
    </row>
    <row r="78" spans="1:14" ht="15">
      <c r="A78" s="84" t="s">
        <v>35</v>
      </c>
      <c r="B78" s="89" t="s">
        <v>33</v>
      </c>
      <c r="C78" s="175">
        <v>4</v>
      </c>
      <c r="D78" s="161">
        <v>2</v>
      </c>
      <c r="E78" s="162">
        <v>1</v>
      </c>
      <c r="F78" s="163">
        <f>D78-E78</f>
        <v>1</v>
      </c>
      <c r="G78" s="164">
        <v>0</v>
      </c>
      <c r="H78" s="149" t="s">
        <v>179</v>
      </c>
      <c r="I78" s="149" t="s">
        <v>34</v>
      </c>
      <c r="J78" s="150">
        <f>SUM(K78:M78)</f>
        <v>34</v>
      </c>
      <c r="K78" s="163">
        <v>0</v>
      </c>
      <c r="L78" s="163">
        <v>30</v>
      </c>
      <c r="M78" s="150">
        <v>4</v>
      </c>
      <c r="N78" s="211">
        <f>F78*30</f>
        <v>30</v>
      </c>
    </row>
    <row r="79" spans="1:14" ht="15">
      <c r="A79" s="84" t="s">
        <v>36</v>
      </c>
      <c r="B79" s="81" t="s">
        <v>65</v>
      </c>
      <c r="C79" s="176">
        <v>3</v>
      </c>
      <c r="D79" s="177">
        <v>1</v>
      </c>
      <c r="E79" s="178">
        <v>1</v>
      </c>
      <c r="F79" s="179">
        <v>0</v>
      </c>
      <c r="G79" s="180">
        <v>1</v>
      </c>
      <c r="H79" s="151" t="s">
        <v>179</v>
      </c>
      <c r="I79" s="151" t="s">
        <v>34</v>
      </c>
      <c r="J79" s="150">
        <f>SUM(K79:M79)</f>
        <v>34</v>
      </c>
      <c r="K79" s="179">
        <v>0</v>
      </c>
      <c r="L79" s="179">
        <v>30</v>
      </c>
      <c r="M79" s="150">
        <v>4</v>
      </c>
      <c r="N79" s="211">
        <f>F79*30</f>
        <v>0</v>
      </c>
    </row>
    <row r="80" spans="1:14" ht="15.75" thickBot="1">
      <c r="A80" s="128" t="s">
        <v>38</v>
      </c>
      <c r="B80" s="128" t="s">
        <v>65</v>
      </c>
      <c r="C80" s="181">
        <v>4</v>
      </c>
      <c r="D80" s="182">
        <v>1</v>
      </c>
      <c r="E80" s="183">
        <v>1</v>
      </c>
      <c r="F80" s="184">
        <v>0</v>
      </c>
      <c r="G80" s="169">
        <v>1</v>
      </c>
      <c r="H80" s="153" t="s">
        <v>179</v>
      </c>
      <c r="I80" s="153" t="s">
        <v>34</v>
      </c>
      <c r="J80" s="202">
        <f>SUM(K80:M80)</f>
        <v>34</v>
      </c>
      <c r="K80" s="184">
        <v>0</v>
      </c>
      <c r="L80" s="184">
        <v>30</v>
      </c>
      <c r="M80" s="201">
        <v>4</v>
      </c>
      <c r="N80" s="228">
        <f>F80*30</f>
        <v>0</v>
      </c>
    </row>
    <row r="81" spans="1:14" ht="15.75" thickBot="1">
      <c r="A81" s="69"/>
      <c r="B81" s="82" t="s">
        <v>41</v>
      </c>
      <c r="C81" s="185"/>
      <c r="D81" s="188">
        <f>SUM(D77:D80)</f>
        <v>6</v>
      </c>
      <c r="E81" s="190">
        <f>SUM(E77:E80)</f>
        <v>4</v>
      </c>
      <c r="F81" s="214">
        <f>SUM(F77:F80)</f>
        <v>2</v>
      </c>
      <c r="G81" s="191">
        <f>SUM(G77:G80)</f>
        <v>2</v>
      </c>
      <c r="H81" s="159" t="s">
        <v>42</v>
      </c>
      <c r="I81" s="159" t="s">
        <v>42</v>
      </c>
      <c r="J81" s="188">
        <f>SUM(J77:J80)</f>
        <v>136</v>
      </c>
      <c r="K81" s="190">
        <f>SUM(K77:K80)</f>
        <v>0</v>
      </c>
      <c r="L81" s="214">
        <f>SUM(L77:L80)</f>
        <v>120</v>
      </c>
      <c r="M81" s="191">
        <f>SUM(M77:M80)</f>
        <v>16</v>
      </c>
      <c r="N81" s="204">
        <f>SUM(N77:N80)</f>
        <v>60</v>
      </c>
    </row>
    <row r="82" spans="1:14" ht="15">
      <c r="A82" s="79"/>
      <c r="B82" s="76" t="s">
        <v>66</v>
      </c>
      <c r="C82" s="186"/>
      <c r="D82" s="161">
        <v>0</v>
      </c>
      <c r="E82" s="162">
        <v>0</v>
      </c>
      <c r="F82" s="163">
        <v>0</v>
      </c>
      <c r="G82" s="164">
        <f>SUM(G79:G80)</f>
        <v>2</v>
      </c>
      <c r="H82" s="147" t="s">
        <v>42</v>
      </c>
      <c r="I82" s="147" t="s">
        <v>42</v>
      </c>
      <c r="J82" s="150">
        <f>SUM(J79:J80)</f>
        <v>68</v>
      </c>
      <c r="K82" s="150">
        <f>SUM(K79:K80)</f>
        <v>0</v>
      </c>
      <c r="L82" s="150">
        <f>SUM(L79:L80)</f>
        <v>60</v>
      </c>
      <c r="M82" s="150">
        <f>SUM(M79:M80)</f>
        <v>8</v>
      </c>
      <c r="N82" s="205">
        <f>SUM(N79:N80)</f>
        <v>0</v>
      </c>
    </row>
    <row r="83" spans="1:14" ht="15.75" thickBot="1">
      <c r="A83" s="84"/>
      <c r="B83" s="60" t="s">
        <v>67</v>
      </c>
      <c r="C83" s="187"/>
      <c r="D83" s="166">
        <v>0</v>
      </c>
      <c r="E83" s="167">
        <v>0</v>
      </c>
      <c r="F83" s="168">
        <v>0</v>
      </c>
      <c r="G83" s="169">
        <v>0</v>
      </c>
      <c r="H83" s="159" t="s">
        <v>42</v>
      </c>
      <c r="I83" s="159" t="s">
        <v>42</v>
      </c>
      <c r="J83" s="170">
        <v>0</v>
      </c>
      <c r="K83" s="168">
        <v>0</v>
      </c>
      <c r="L83" s="168">
        <v>0</v>
      </c>
      <c r="M83" s="169">
        <v>0</v>
      </c>
      <c r="N83" s="171">
        <v>0</v>
      </c>
    </row>
    <row r="84" spans="1:14" ht="15.75" thickBot="1">
      <c r="A84" s="61" t="s">
        <v>43</v>
      </c>
      <c r="B84" s="62" t="s">
        <v>44</v>
      </c>
      <c r="C84" s="62"/>
      <c r="D84" s="62"/>
      <c r="E84" s="62"/>
      <c r="F84" s="85"/>
      <c r="G84" s="85"/>
      <c r="H84" s="85"/>
      <c r="I84" s="85"/>
      <c r="J84" s="85"/>
      <c r="K84" s="85"/>
      <c r="L84" s="85"/>
      <c r="M84" s="85"/>
      <c r="N84" s="86"/>
    </row>
    <row r="85" spans="1:14" ht="15">
      <c r="A85" s="146" t="s">
        <v>32</v>
      </c>
      <c r="B85" s="279" t="s">
        <v>189</v>
      </c>
      <c r="C85" s="186">
        <v>3</v>
      </c>
      <c r="D85" s="161">
        <v>3</v>
      </c>
      <c r="E85" s="162">
        <v>2</v>
      </c>
      <c r="F85" s="163">
        <f>D85-E85</f>
        <v>1</v>
      </c>
      <c r="G85" s="165">
        <v>0</v>
      </c>
      <c r="H85" s="147" t="s">
        <v>180</v>
      </c>
      <c r="I85" s="149" t="s">
        <v>34</v>
      </c>
      <c r="J85" s="150">
        <f>SUM(K85:M85)</f>
        <v>60</v>
      </c>
      <c r="K85" s="174">
        <v>30</v>
      </c>
      <c r="L85" s="174">
        <v>0</v>
      </c>
      <c r="M85" s="148">
        <v>30</v>
      </c>
      <c r="N85" s="205">
        <f>F85*30</f>
        <v>30</v>
      </c>
    </row>
    <row r="86" spans="1:14" ht="15.75" thickBot="1">
      <c r="A86" s="84" t="s">
        <v>35</v>
      </c>
      <c r="B86" s="89" t="s">
        <v>190</v>
      </c>
      <c r="C86" s="187">
        <v>4</v>
      </c>
      <c r="D86" s="166">
        <v>1.25</v>
      </c>
      <c r="E86" s="162">
        <v>1</v>
      </c>
      <c r="F86" s="163">
        <f>D86-E86</f>
        <v>0.25</v>
      </c>
      <c r="G86" s="201">
        <v>0</v>
      </c>
      <c r="H86" s="171" t="s">
        <v>180</v>
      </c>
      <c r="I86" s="171" t="s">
        <v>34</v>
      </c>
      <c r="J86" s="150">
        <f>SUM(K86:M86)</f>
        <v>34</v>
      </c>
      <c r="K86" s="168">
        <v>30</v>
      </c>
      <c r="L86" s="168">
        <v>0</v>
      </c>
      <c r="M86" s="202">
        <v>4</v>
      </c>
      <c r="N86" s="217">
        <f>F86*30</f>
        <v>7.5</v>
      </c>
    </row>
    <row r="87" spans="1:14" ht="15.75" thickBot="1">
      <c r="A87" s="91"/>
      <c r="B87" s="59" t="s">
        <v>41</v>
      </c>
      <c r="C87" s="193"/>
      <c r="D87" s="188">
        <f>SUM(D85:D86)</f>
        <v>4.25</v>
      </c>
      <c r="E87" s="189">
        <f>SUM(E85:E86)</f>
        <v>3</v>
      </c>
      <c r="F87" s="190">
        <f>SUM(F85:F86)</f>
        <v>1.25</v>
      </c>
      <c r="G87" s="191">
        <v>0</v>
      </c>
      <c r="H87" s="192" t="s">
        <v>42</v>
      </c>
      <c r="I87" s="192" t="s">
        <v>42</v>
      </c>
      <c r="J87" s="193">
        <f>SUM(J85:J86)</f>
        <v>94</v>
      </c>
      <c r="K87" s="190">
        <f>SUM(K85:K86)</f>
        <v>60</v>
      </c>
      <c r="L87" s="190">
        <v>0</v>
      </c>
      <c r="M87" s="191">
        <f>SUM(M85:M86)</f>
        <v>34</v>
      </c>
      <c r="N87" s="204">
        <f>F87*30</f>
        <v>37.5</v>
      </c>
    </row>
    <row r="88" spans="1:14" ht="15">
      <c r="A88" s="96"/>
      <c r="B88" s="74" t="s">
        <v>66</v>
      </c>
      <c r="C88" s="203"/>
      <c r="D88" s="194">
        <v>0</v>
      </c>
      <c r="E88" s="194">
        <v>0</v>
      </c>
      <c r="F88" s="195">
        <v>0</v>
      </c>
      <c r="G88" s="196">
        <v>0</v>
      </c>
      <c r="H88" s="197" t="s">
        <v>42</v>
      </c>
      <c r="I88" s="197" t="s">
        <v>42</v>
      </c>
      <c r="J88" s="198">
        <v>0</v>
      </c>
      <c r="K88" s="195">
        <v>0</v>
      </c>
      <c r="L88" s="195">
        <v>0</v>
      </c>
      <c r="M88" s="196">
        <v>0</v>
      </c>
      <c r="N88" s="199">
        <v>0</v>
      </c>
    </row>
    <row r="89" spans="1:14" ht="15.75" thickBot="1">
      <c r="A89" s="128"/>
      <c r="B89" s="136" t="s">
        <v>67</v>
      </c>
      <c r="C89" s="153"/>
      <c r="D89" s="183">
        <v>0</v>
      </c>
      <c r="E89" s="184">
        <v>0</v>
      </c>
      <c r="F89" s="184">
        <v>0</v>
      </c>
      <c r="G89" s="169">
        <v>0</v>
      </c>
      <c r="H89" s="153" t="s">
        <v>42</v>
      </c>
      <c r="I89" s="153" t="s">
        <v>42</v>
      </c>
      <c r="J89" s="181">
        <v>0</v>
      </c>
      <c r="K89" s="184">
        <v>0</v>
      </c>
      <c r="L89" s="184">
        <v>0</v>
      </c>
      <c r="M89" s="169">
        <v>0</v>
      </c>
      <c r="N89" s="153">
        <v>0</v>
      </c>
    </row>
    <row r="90" spans="1:14" ht="15.75" thickBot="1">
      <c r="A90" s="61" t="s">
        <v>47</v>
      </c>
      <c r="B90" s="62" t="s">
        <v>48</v>
      </c>
      <c r="C90" s="62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6"/>
    </row>
    <row r="91" spans="1:14" ht="15">
      <c r="A91" s="96" t="s">
        <v>32</v>
      </c>
      <c r="B91" s="96" t="s">
        <v>68</v>
      </c>
      <c r="C91" s="203">
        <v>3</v>
      </c>
      <c r="D91" s="194">
        <v>5</v>
      </c>
      <c r="E91" s="162">
        <v>2</v>
      </c>
      <c r="F91" s="163">
        <f aca="true" t="shared" si="3" ref="F91:F100">D91-E91</f>
        <v>3</v>
      </c>
      <c r="G91" s="207">
        <v>0</v>
      </c>
      <c r="H91" s="208" t="s">
        <v>180</v>
      </c>
      <c r="I91" s="203" t="s">
        <v>34</v>
      </c>
      <c r="J91" s="150">
        <f aca="true" t="shared" si="4" ref="J91:J100">SUM(K91:M91)</f>
        <v>64</v>
      </c>
      <c r="K91" s="209">
        <v>60</v>
      </c>
      <c r="L91" s="210">
        <v>0</v>
      </c>
      <c r="M91" s="174">
        <v>4</v>
      </c>
      <c r="N91" s="205">
        <f aca="true" t="shared" si="5" ref="N91:N100">F91*30</f>
        <v>90</v>
      </c>
    </row>
    <row r="92" spans="1:14" ht="15">
      <c r="A92" s="102" t="s">
        <v>35</v>
      </c>
      <c r="B92" s="81" t="s">
        <v>69</v>
      </c>
      <c r="C92" s="211">
        <v>4</v>
      </c>
      <c r="D92" s="178">
        <v>1.25</v>
      </c>
      <c r="E92" s="162">
        <v>1</v>
      </c>
      <c r="F92" s="163">
        <f t="shared" si="3"/>
        <v>0.25</v>
      </c>
      <c r="G92" s="180">
        <v>0</v>
      </c>
      <c r="H92" s="176" t="s">
        <v>179</v>
      </c>
      <c r="I92" s="211" t="s">
        <v>34</v>
      </c>
      <c r="J92" s="150">
        <f t="shared" si="4"/>
        <v>34</v>
      </c>
      <c r="K92" s="179">
        <v>30</v>
      </c>
      <c r="L92" s="179">
        <v>0</v>
      </c>
      <c r="M92" s="150">
        <v>4</v>
      </c>
      <c r="N92" s="211">
        <f t="shared" si="5"/>
        <v>7.5</v>
      </c>
    </row>
    <row r="93" spans="1:14" ht="15">
      <c r="A93" s="102" t="s">
        <v>36</v>
      </c>
      <c r="B93" s="81" t="s">
        <v>191</v>
      </c>
      <c r="C93" s="211">
        <v>3</v>
      </c>
      <c r="D93" s="178">
        <v>2</v>
      </c>
      <c r="E93" s="162">
        <v>1</v>
      </c>
      <c r="F93" s="163">
        <f t="shared" si="3"/>
        <v>1</v>
      </c>
      <c r="G93" s="180">
        <v>0</v>
      </c>
      <c r="H93" s="176" t="s">
        <v>180</v>
      </c>
      <c r="I93" s="211" t="s">
        <v>34</v>
      </c>
      <c r="J93" s="150">
        <f t="shared" si="4"/>
        <v>34</v>
      </c>
      <c r="K93" s="179">
        <v>30</v>
      </c>
      <c r="L93" s="179">
        <v>0</v>
      </c>
      <c r="M93" s="150">
        <v>4</v>
      </c>
      <c r="N93" s="211">
        <f t="shared" si="5"/>
        <v>30</v>
      </c>
    </row>
    <row r="94" spans="1:14" ht="15">
      <c r="A94" s="102" t="s">
        <v>38</v>
      </c>
      <c r="B94" s="81" t="s">
        <v>192</v>
      </c>
      <c r="C94" s="211">
        <v>4</v>
      </c>
      <c r="D94" s="178">
        <v>1.25</v>
      </c>
      <c r="E94" s="162">
        <v>1</v>
      </c>
      <c r="F94" s="163">
        <f t="shared" si="3"/>
        <v>0.25</v>
      </c>
      <c r="G94" s="180">
        <v>0</v>
      </c>
      <c r="H94" s="176" t="s">
        <v>180</v>
      </c>
      <c r="I94" s="211" t="s">
        <v>34</v>
      </c>
      <c r="J94" s="150">
        <f t="shared" si="4"/>
        <v>34</v>
      </c>
      <c r="K94" s="179">
        <v>30</v>
      </c>
      <c r="L94" s="179">
        <v>0</v>
      </c>
      <c r="M94" s="150">
        <v>4</v>
      </c>
      <c r="N94" s="211">
        <f t="shared" si="5"/>
        <v>7.5</v>
      </c>
    </row>
    <row r="95" spans="1:14" ht="15">
      <c r="A95" s="102" t="s">
        <v>154</v>
      </c>
      <c r="B95" s="81" t="s">
        <v>193</v>
      </c>
      <c r="C95" s="211">
        <v>3</v>
      </c>
      <c r="D95" s="178">
        <v>2</v>
      </c>
      <c r="E95" s="162">
        <v>1</v>
      </c>
      <c r="F95" s="163">
        <f t="shared" si="3"/>
        <v>1</v>
      </c>
      <c r="G95" s="180">
        <v>0</v>
      </c>
      <c r="H95" s="176" t="s">
        <v>179</v>
      </c>
      <c r="I95" s="211" t="s">
        <v>34</v>
      </c>
      <c r="J95" s="150">
        <f t="shared" si="4"/>
        <v>34</v>
      </c>
      <c r="K95" s="179">
        <v>0</v>
      </c>
      <c r="L95" s="179">
        <v>30</v>
      </c>
      <c r="M95" s="150">
        <v>4</v>
      </c>
      <c r="N95" s="228">
        <f t="shared" si="5"/>
        <v>30</v>
      </c>
    </row>
    <row r="96" spans="1:14" ht="15">
      <c r="A96" s="102" t="s">
        <v>155</v>
      </c>
      <c r="B96" s="81" t="s">
        <v>194</v>
      </c>
      <c r="C96" s="211">
        <v>4</v>
      </c>
      <c r="D96" s="178">
        <v>1.25</v>
      </c>
      <c r="E96" s="162">
        <v>1</v>
      </c>
      <c r="F96" s="163">
        <f t="shared" si="3"/>
        <v>0.25</v>
      </c>
      <c r="G96" s="180">
        <v>0</v>
      </c>
      <c r="H96" s="176" t="s">
        <v>179</v>
      </c>
      <c r="I96" s="211" t="s">
        <v>34</v>
      </c>
      <c r="J96" s="150">
        <f t="shared" si="4"/>
        <v>34</v>
      </c>
      <c r="K96" s="179">
        <v>0</v>
      </c>
      <c r="L96" s="179">
        <v>30</v>
      </c>
      <c r="M96" s="150">
        <v>4</v>
      </c>
      <c r="N96" s="211">
        <f t="shared" si="5"/>
        <v>7.5</v>
      </c>
    </row>
    <row r="97" spans="1:14" ht="15">
      <c r="A97" s="102" t="s">
        <v>156</v>
      </c>
      <c r="B97" s="81" t="s">
        <v>70</v>
      </c>
      <c r="C97" s="211">
        <v>4</v>
      </c>
      <c r="D97" s="178">
        <v>1</v>
      </c>
      <c r="E97" s="162">
        <v>0.5</v>
      </c>
      <c r="F97" s="163">
        <f t="shared" si="3"/>
        <v>0.5</v>
      </c>
      <c r="G97" s="180">
        <v>0</v>
      </c>
      <c r="H97" s="176" t="s">
        <v>179</v>
      </c>
      <c r="I97" s="211" t="s">
        <v>34</v>
      </c>
      <c r="J97" s="150">
        <f t="shared" si="4"/>
        <v>17</v>
      </c>
      <c r="K97" s="179">
        <v>15</v>
      </c>
      <c r="L97" s="179">
        <v>0</v>
      </c>
      <c r="M97" s="180">
        <v>2</v>
      </c>
      <c r="N97" s="151">
        <f t="shared" si="5"/>
        <v>15</v>
      </c>
    </row>
    <row r="98" spans="1:14" ht="15">
      <c r="A98" s="102" t="s">
        <v>157</v>
      </c>
      <c r="B98" s="81" t="s">
        <v>71</v>
      </c>
      <c r="C98" s="211">
        <v>4</v>
      </c>
      <c r="D98" s="178">
        <v>1</v>
      </c>
      <c r="E98" s="162">
        <v>1</v>
      </c>
      <c r="F98" s="163">
        <f t="shared" si="3"/>
        <v>0</v>
      </c>
      <c r="G98" s="180">
        <v>0</v>
      </c>
      <c r="H98" s="176" t="s">
        <v>180</v>
      </c>
      <c r="I98" s="211" t="s">
        <v>34</v>
      </c>
      <c r="J98" s="150">
        <f t="shared" si="4"/>
        <v>34</v>
      </c>
      <c r="K98" s="179">
        <v>30</v>
      </c>
      <c r="L98" s="179">
        <v>0</v>
      </c>
      <c r="M98" s="164">
        <v>4</v>
      </c>
      <c r="N98" s="151">
        <f t="shared" si="5"/>
        <v>0</v>
      </c>
    </row>
    <row r="99" spans="1:14" ht="15">
      <c r="A99" s="102" t="s">
        <v>158</v>
      </c>
      <c r="B99" s="81" t="s">
        <v>71</v>
      </c>
      <c r="C99" s="211">
        <v>4</v>
      </c>
      <c r="D99" s="178">
        <v>1</v>
      </c>
      <c r="E99" s="162">
        <v>0.5</v>
      </c>
      <c r="F99" s="163">
        <f t="shared" si="3"/>
        <v>0.5</v>
      </c>
      <c r="G99" s="180">
        <v>0</v>
      </c>
      <c r="H99" s="176" t="s">
        <v>179</v>
      </c>
      <c r="I99" s="211" t="s">
        <v>34</v>
      </c>
      <c r="J99" s="150">
        <f t="shared" si="4"/>
        <v>17</v>
      </c>
      <c r="K99" s="179">
        <v>0</v>
      </c>
      <c r="L99" s="179">
        <v>15</v>
      </c>
      <c r="M99" s="164">
        <v>2</v>
      </c>
      <c r="N99" s="151">
        <f t="shared" si="5"/>
        <v>15</v>
      </c>
    </row>
    <row r="100" spans="1:14" ht="15.75" thickBot="1">
      <c r="A100" s="135" t="s">
        <v>159</v>
      </c>
      <c r="B100" s="128" t="s">
        <v>72</v>
      </c>
      <c r="C100" s="212">
        <v>4</v>
      </c>
      <c r="D100" s="183">
        <v>1</v>
      </c>
      <c r="E100" s="183">
        <v>1</v>
      </c>
      <c r="F100" s="184">
        <f t="shared" si="3"/>
        <v>0</v>
      </c>
      <c r="G100" s="169">
        <v>0</v>
      </c>
      <c r="H100" s="213" t="s">
        <v>179</v>
      </c>
      <c r="I100" s="212" t="s">
        <v>34</v>
      </c>
      <c r="J100" s="182">
        <f t="shared" si="4"/>
        <v>34</v>
      </c>
      <c r="K100" s="184">
        <v>30</v>
      </c>
      <c r="L100" s="184">
        <v>0</v>
      </c>
      <c r="M100" s="169">
        <v>4</v>
      </c>
      <c r="N100" s="153">
        <f t="shared" si="5"/>
        <v>0</v>
      </c>
    </row>
    <row r="101" spans="1:14" ht="15.75" thickBot="1">
      <c r="A101" s="69"/>
      <c r="B101" s="82" t="s">
        <v>41</v>
      </c>
      <c r="C101" s="214"/>
      <c r="D101" s="160">
        <f>SUM(D91:D100)</f>
        <v>16.75</v>
      </c>
      <c r="E101" s="160">
        <f>SUM(E91:E100)</f>
        <v>10</v>
      </c>
      <c r="F101" s="160">
        <f>SUM(F91:F100)</f>
        <v>6.75</v>
      </c>
      <c r="G101" s="160">
        <f>SUM(G91:G100)</f>
        <v>0</v>
      </c>
      <c r="H101" s="204" t="s">
        <v>42</v>
      </c>
      <c r="I101" s="159" t="s">
        <v>42</v>
      </c>
      <c r="J101" s="160">
        <f>SUM(J91:J100)</f>
        <v>336</v>
      </c>
      <c r="K101" s="160">
        <f>SUM(K91:K100)</f>
        <v>225</v>
      </c>
      <c r="L101" s="160">
        <f>SUM(L91:L100)</f>
        <v>75</v>
      </c>
      <c r="M101" s="160">
        <f>SUM(M91:M100)</f>
        <v>36</v>
      </c>
      <c r="N101" s="204">
        <f>SUM(N91:N100)</f>
        <v>202.5</v>
      </c>
    </row>
    <row r="102" spans="1:14" ht="15">
      <c r="A102" s="79"/>
      <c r="B102" s="76" t="s">
        <v>66</v>
      </c>
      <c r="C102" s="186"/>
      <c r="D102" s="161">
        <v>0</v>
      </c>
      <c r="E102" s="162">
        <v>0</v>
      </c>
      <c r="F102" s="163">
        <v>0</v>
      </c>
      <c r="G102" s="164">
        <v>0</v>
      </c>
      <c r="H102" s="205" t="s">
        <v>42</v>
      </c>
      <c r="I102" s="147" t="s">
        <v>42</v>
      </c>
      <c r="J102" s="150">
        <v>0</v>
      </c>
      <c r="K102" s="163">
        <v>0</v>
      </c>
      <c r="L102" s="163">
        <v>0</v>
      </c>
      <c r="M102" s="164">
        <v>0</v>
      </c>
      <c r="N102" s="149">
        <v>0</v>
      </c>
    </row>
    <row r="103" spans="1:14" ht="15.75" thickBot="1">
      <c r="A103" s="84"/>
      <c r="B103" s="60" t="s">
        <v>67</v>
      </c>
      <c r="C103" s="187"/>
      <c r="D103" s="166">
        <v>0</v>
      </c>
      <c r="E103" s="167">
        <v>0</v>
      </c>
      <c r="F103" s="168">
        <v>0</v>
      </c>
      <c r="G103" s="169">
        <v>0</v>
      </c>
      <c r="H103" s="206" t="s">
        <v>42</v>
      </c>
      <c r="I103" s="199" t="s">
        <v>42</v>
      </c>
      <c r="J103" s="170">
        <v>0</v>
      </c>
      <c r="K103" s="168">
        <v>0</v>
      </c>
      <c r="L103" s="168">
        <v>0</v>
      </c>
      <c r="M103" s="201">
        <v>0</v>
      </c>
      <c r="N103" s="171">
        <v>0</v>
      </c>
    </row>
    <row r="104" spans="1:14" ht="15.75" thickBot="1">
      <c r="A104" s="61" t="s">
        <v>108</v>
      </c>
      <c r="B104" s="62" t="s">
        <v>138</v>
      </c>
      <c r="C104" s="85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41"/>
    </row>
    <row r="105" spans="1:14" ht="15">
      <c r="A105" s="78" t="s">
        <v>32</v>
      </c>
      <c r="B105" s="76" t="s">
        <v>58</v>
      </c>
      <c r="C105" s="147">
        <v>3</v>
      </c>
      <c r="D105" s="162">
        <v>4</v>
      </c>
      <c r="E105" s="163">
        <v>2</v>
      </c>
      <c r="F105" s="163">
        <v>2</v>
      </c>
      <c r="G105" s="165">
        <v>0</v>
      </c>
      <c r="H105" s="147" t="s">
        <v>179</v>
      </c>
      <c r="I105" s="147" t="s">
        <v>40</v>
      </c>
      <c r="J105" s="162">
        <f>SUM(K105:M105)</f>
        <v>60</v>
      </c>
      <c r="K105" s="163">
        <v>30</v>
      </c>
      <c r="L105" s="163">
        <v>0</v>
      </c>
      <c r="M105" s="150">
        <v>30</v>
      </c>
      <c r="N105" s="217">
        <f>F105*30</f>
        <v>60</v>
      </c>
    </row>
    <row r="106" spans="1:14" ht="15">
      <c r="A106" s="81" t="s">
        <v>35</v>
      </c>
      <c r="B106" s="81" t="s">
        <v>58</v>
      </c>
      <c r="C106" s="151">
        <v>3</v>
      </c>
      <c r="D106" s="178">
        <v>4</v>
      </c>
      <c r="E106" s="179">
        <v>2</v>
      </c>
      <c r="F106" s="179">
        <v>2</v>
      </c>
      <c r="G106" s="180">
        <v>0</v>
      </c>
      <c r="H106" s="151" t="s">
        <v>179</v>
      </c>
      <c r="I106" s="151" t="s">
        <v>40</v>
      </c>
      <c r="J106" s="162">
        <f>SUM(K106:M106)</f>
        <v>60</v>
      </c>
      <c r="K106" s="179">
        <v>30</v>
      </c>
      <c r="L106" s="179">
        <v>0</v>
      </c>
      <c r="M106" s="152">
        <v>30</v>
      </c>
      <c r="N106" s="211">
        <f>F106*30</f>
        <v>60</v>
      </c>
    </row>
    <row r="107" spans="1:14" ht="15">
      <c r="A107" s="81" t="s">
        <v>36</v>
      </c>
      <c r="B107" s="81" t="s">
        <v>58</v>
      </c>
      <c r="C107" s="151">
        <v>4</v>
      </c>
      <c r="D107" s="178">
        <v>4</v>
      </c>
      <c r="E107" s="179">
        <v>2</v>
      </c>
      <c r="F107" s="179">
        <v>2</v>
      </c>
      <c r="G107" s="180">
        <v>0</v>
      </c>
      <c r="H107" s="151" t="s">
        <v>179</v>
      </c>
      <c r="I107" s="151" t="s">
        <v>40</v>
      </c>
      <c r="J107" s="162">
        <f>SUM(K107:M107)</f>
        <v>60</v>
      </c>
      <c r="K107" s="179">
        <v>30</v>
      </c>
      <c r="L107" s="179">
        <v>0</v>
      </c>
      <c r="M107" s="152">
        <v>30</v>
      </c>
      <c r="N107" s="211">
        <f>F107*30</f>
        <v>60</v>
      </c>
    </row>
    <row r="108" spans="1:14" ht="15.75" thickBot="1">
      <c r="A108" s="128" t="s">
        <v>38</v>
      </c>
      <c r="B108" s="128" t="s">
        <v>58</v>
      </c>
      <c r="C108" s="153">
        <v>4</v>
      </c>
      <c r="D108" s="183">
        <v>4</v>
      </c>
      <c r="E108" s="184">
        <v>2</v>
      </c>
      <c r="F108" s="184">
        <v>2</v>
      </c>
      <c r="G108" s="169">
        <v>0</v>
      </c>
      <c r="H108" s="153" t="s">
        <v>179</v>
      </c>
      <c r="I108" s="153" t="s">
        <v>40</v>
      </c>
      <c r="J108" s="162">
        <f>SUM(K108:M108)</f>
        <v>60</v>
      </c>
      <c r="K108" s="184">
        <v>30</v>
      </c>
      <c r="L108" s="184">
        <v>0</v>
      </c>
      <c r="M108" s="154">
        <v>30</v>
      </c>
      <c r="N108" s="217">
        <f>F108*30</f>
        <v>60</v>
      </c>
    </row>
    <row r="109" spans="1:14" ht="15.75" thickBot="1">
      <c r="A109" s="59"/>
      <c r="B109" s="59" t="s">
        <v>41</v>
      </c>
      <c r="C109" s="215"/>
      <c r="D109" s="188">
        <f>SUM(D105:D108)</f>
        <v>16</v>
      </c>
      <c r="E109" s="189">
        <f>SUM(E105:E108)</f>
        <v>8</v>
      </c>
      <c r="F109" s="189">
        <f>SUM(F105:F108)</f>
        <v>8</v>
      </c>
      <c r="G109" s="191">
        <v>0</v>
      </c>
      <c r="H109" s="192" t="s">
        <v>42</v>
      </c>
      <c r="I109" s="192" t="s">
        <v>42</v>
      </c>
      <c r="J109" s="188">
        <f>SUM(J105:J108)</f>
        <v>240</v>
      </c>
      <c r="K109" s="190">
        <f>SUM(K105:K108)</f>
        <v>120</v>
      </c>
      <c r="L109" s="190">
        <f>SUM(L105:L108)</f>
        <v>0</v>
      </c>
      <c r="M109" s="191">
        <f>SUM(M105:M108)</f>
        <v>120</v>
      </c>
      <c r="N109" s="192">
        <f>F109*30</f>
        <v>240</v>
      </c>
    </row>
    <row r="110" spans="1:14" ht="15">
      <c r="A110" s="60"/>
      <c r="B110" s="96" t="s">
        <v>66</v>
      </c>
      <c r="C110" s="203"/>
      <c r="D110" s="194">
        <v>0</v>
      </c>
      <c r="E110" s="194">
        <v>0</v>
      </c>
      <c r="F110" s="195">
        <v>0</v>
      </c>
      <c r="G110" s="196">
        <v>0</v>
      </c>
      <c r="H110" s="197" t="s">
        <v>42</v>
      </c>
      <c r="I110" s="197" t="s">
        <v>42</v>
      </c>
      <c r="J110" s="198">
        <v>0</v>
      </c>
      <c r="K110" s="195">
        <v>0</v>
      </c>
      <c r="L110" s="195">
        <v>0</v>
      </c>
      <c r="M110" s="196">
        <v>0</v>
      </c>
      <c r="N110" s="147">
        <v>0</v>
      </c>
    </row>
    <row r="111" spans="1:14" ht="15.75" thickBot="1">
      <c r="A111" s="128"/>
      <c r="B111" s="128" t="s">
        <v>67</v>
      </c>
      <c r="C111" s="212"/>
      <c r="D111" s="183">
        <f>D105+D106+D107+D108</f>
        <v>16</v>
      </c>
      <c r="E111" s="184">
        <f>E105+E106+E107+E108</f>
        <v>8</v>
      </c>
      <c r="F111" s="184">
        <f>F105+F106+F107+F108</f>
        <v>8</v>
      </c>
      <c r="G111" s="169">
        <f>G105+G106+G107+G108</f>
        <v>0</v>
      </c>
      <c r="H111" s="153" t="s">
        <v>42</v>
      </c>
      <c r="I111" s="153" t="s">
        <v>42</v>
      </c>
      <c r="J111" s="184">
        <f>J105+J106+J107+J108</f>
        <v>240</v>
      </c>
      <c r="K111" s="184">
        <f>K105+K106+K107+K108</f>
        <v>120</v>
      </c>
      <c r="L111" s="184">
        <f>L105+L106+L107+L108</f>
        <v>0</v>
      </c>
      <c r="M111" s="169">
        <v>0</v>
      </c>
      <c r="N111" s="153">
        <f>F111*30</f>
        <v>240</v>
      </c>
    </row>
    <row r="112" spans="1:14" ht="15.75" thickBot="1">
      <c r="A112" s="61" t="s">
        <v>73</v>
      </c>
      <c r="B112" s="62" t="s">
        <v>74</v>
      </c>
      <c r="C112" s="62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101"/>
    </row>
    <row r="113" spans="1:14" ht="15">
      <c r="A113" s="77" t="s">
        <v>32</v>
      </c>
      <c r="B113" s="143" t="s">
        <v>195</v>
      </c>
      <c r="C113" s="217">
        <v>3</v>
      </c>
      <c r="D113" s="162">
        <v>2</v>
      </c>
      <c r="E113" s="163">
        <v>1</v>
      </c>
      <c r="F113" s="163">
        <f aca="true" t="shared" si="6" ref="F113:F120">D113-E113</f>
        <v>1</v>
      </c>
      <c r="G113" s="164">
        <v>0</v>
      </c>
      <c r="H113" s="217" t="s">
        <v>179</v>
      </c>
      <c r="I113" s="217" t="s">
        <v>34</v>
      </c>
      <c r="J113" s="162">
        <f>SUM(K113:M113)</f>
        <v>34</v>
      </c>
      <c r="K113" s="163">
        <v>30</v>
      </c>
      <c r="L113" s="163">
        <v>0</v>
      </c>
      <c r="M113" s="150">
        <v>4</v>
      </c>
      <c r="N113" s="205">
        <f aca="true" t="shared" si="7" ref="N113:N120">F113*30</f>
        <v>30</v>
      </c>
    </row>
    <row r="114" spans="1:14" ht="15">
      <c r="A114" s="102" t="s">
        <v>35</v>
      </c>
      <c r="B114" s="144" t="s">
        <v>75</v>
      </c>
      <c r="C114" s="211">
        <v>4</v>
      </c>
      <c r="D114" s="178">
        <v>2</v>
      </c>
      <c r="E114" s="162">
        <v>1</v>
      </c>
      <c r="F114" s="163">
        <f t="shared" si="6"/>
        <v>1</v>
      </c>
      <c r="G114" s="180">
        <v>0</v>
      </c>
      <c r="H114" s="211" t="s">
        <v>180</v>
      </c>
      <c r="I114" s="211" t="s">
        <v>34</v>
      </c>
      <c r="J114" s="162">
        <f aca="true" t="shared" si="8" ref="J114:J120">SUM(K114:M114)</f>
        <v>34</v>
      </c>
      <c r="K114" s="179">
        <v>30</v>
      </c>
      <c r="L114" s="179">
        <v>0</v>
      </c>
      <c r="M114" s="150">
        <v>4</v>
      </c>
      <c r="N114" s="211">
        <f t="shared" si="7"/>
        <v>30</v>
      </c>
    </row>
    <row r="115" spans="1:14" ht="15">
      <c r="A115" s="102" t="s">
        <v>36</v>
      </c>
      <c r="B115" s="144" t="s">
        <v>75</v>
      </c>
      <c r="C115" s="211">
        <v>4</v>
      </c>
      <c r="D115" s="178">
        <v>2</v>
      </c>
      <c r="E115" s="162">
        <v>1</v>
      </c>
      <c r="F115" s="163">
        <f t="shared" si="6"/>
        <v>1</v>
      </c>
      <c r="G115" s="180">
        <v>0</v>
      </c>
      <c r="H115" s="211" t="s">
        <v>179</v>
      </c>
      <c r="I115" s="211" t="s">
        <v>34</v>
      </c>
      <c r="J115" s="162">
        <f t="shared" si="8"/>
        <v>34</v>
      </c>
      <c r="K115" s="179">
        <v>0</v>
      </c>
      <c r="L115" s="179">
        <v>30</v>
      </c>
      <c r="M115" s="150">
        <v>4</v>
      </c>
      <c r="N115" s="211">
        <f t="shared" si="7"/>
        <v>30</v>
      </c>
    </row>
    <row r="116" spans="1:14" ht="15">
      <c r="A116" s="102" t="s">
        <v>38</v>
      </c>
      <c r="B116" s="144" t="s">
        <v>196</v>
      </c>
      <c r="C116" s="211">
        <v>3</v>
      </c>
      <c r="D116" s="178">
        <v>1</v>
      </c>
      <c r="E116" s="162">
        <v>0.5</v>
      </c>
      <c r="F116" s="163">
        <f t="shared" si="6"/>
        <v>0.5</v>
      </c>
      <c r="G116" s="180">
        <v>0</v>
      </c>
      <c r="H116" s="211" t="s">
        <v>179</v>
      </c>
      <c r="I116" s="211" t="s">
        <v>34</v>
      </c>
      <c r="J116" s="162">
        <f t="shared" si="8"/>
        <v>17</v>
      </c>
      <c r="K116" s="179">
        <v>15</v>
      </c>
      <c r="L116" s="179">
        <v>0</v>
      </c>
      <c r="M116" s="150">
        <v>2</v>
      </c>
      <c r="N116" s="211">
        <f t="shared" si="7"/>
        <v>15</v>
      </c>
    </row>
    <row r="117" spans="1:14" ht="15">
      <c r="A117" s="102" t="s">
        <v>154</v>
      </c>
      <c r="B117" s="144" t="s">
        <v>76</v>
      </c>
      <c r="C117" s="211">
        <v>4</v>
      </c>
      <c r="D117" s="178">
        <v>2</v>
      </c>
      <c r="E117" s="162">
        <v>1</v>
      </c>
      <c r="F117" s="163">
        <f t="shared" si="6"/>
        <v>1</v>
      </c>
      <c r="G117" s="180">
        <v>0</v>
      </c>
      <c r="H117" s="211" t="s">
        <v>179</v>
      </c>
      <c r="I117" s="211" t="s">
        <v>34</v>
      </c>
      <c r="J117" s="162">
        <f t="shared" si="8"/>
        <v>34</v>
      </c>
      <c r="K117" s="179">
        <v>0</v>
      </c>
      <c r="L117" s="179">
        <v>30</v>
      </c>
      <c r="M117" s="150">
        <v>4</v>
      </c>
      <c r="N117" s="211">
        <f t="shared" si="7"/>
        <v>30</v>
      </c>
    </row>
    <row r="118" spans="1:14" ht="15">
      <c r="A118" s="102" t="s">
        <v>155</v>
      </c>
      <c r="B118" s="144" t="s">
        <v>197</v>
      </c>
      <c r="C118" s="211">
        <v>4</v>
      </c>
      <c r="D118" s="178">
        <v>1</v>
      </c>
      <c r="E118" s="162">
        <v>0.5</v>
      </c>
      <c r="F118" s="163">
        <f t="shared" si="6"/>
        <v>0.5</v>
      </c>
      <c r="G118" s="180">
        <v>0</v>
      </c>
      <c r="H118" s="211" t="s">
        <v>179</v>
      </c>
      <c r="I118" s="211" t="s">
        <v>34</v>
      </c>
      <c r="J118" s="162">
        <f t="shared" si="8"/>
        <v>17</v>
      </c>
      <c r="K118" s="179">
        <v>15</v>
      </c>
      <c r="L118" s="179">
        <v>0</v>
      </c>
      <c r="M118" s="150">
        <v>2</v>
      </c>
      <c r="N118" s="211">
        <f t="shared" si="7"/>
        <v>15</v>
      </c>
    </row>
    <row r="119" spans="1:14" ht="15">
      <c r="A119" s="102" t="s">
        <v>156</v>
      </c>
      <c r="B119" s="144" t="s">
        <v>77</v>
      </c>
      <c r="C119" s="211">
        <v>3</v>
      </c>
      <c r="D119" s="178">
        <v>2</v>
      </c>
      <c r="E119" s="162">
        <v>1</v>
      </c>
      <c r="F119" s="163">
        <f t="shared" si="6"/>
        <v>1</v>
      </c>
      <c r="G119" s="180">
        <v>1</v>
      </c>
      <c r="H119" s="211" t="s">
        <v>179</v>
      </c>
      <c r="I119" s="211" t="s">
        <v>34</v>
      </c>
      <c r="J119" s="162">
        <f t="shared" si="8"/>
        <v>34</v>
      </c>
      <c r="K119" s="179">
        <v>0</v>
      </c>
      <c r="L119" s="179">
        <v>30</v>
      </c>
      <c r="M119" s="150">
        <v>4</v>
      </c>
      <c r="N119" s="211">
        <f t="shared" si="7"/>
        <v>30</v>
      </c>
    </row>
    <row r="120" spans="1:14" ht="15.75" thickBot="1">
      <c r="A120" s="135" t="s">
        <v>157</v>
      </c>
      <c r="B120" s="136" t="s">
        <v>78</v>
      </c>
      <c r="C120" s="212">
        <v>3</v>
      </c>
      <c r="D120" s="178">
        <v>2</v>
      </c>
      <c r="E120" s="162">
        <v>1</v>
      </c>
      <c r="F120" s="163">
        <f t="shared" si="6"/>
        <v>1</v>
      </c>
      <c r="G120" s="180">
        <v>1</v>
      </c>
      <c r="H120" s="211" t="s">
        <v>179</v>
      </c>
      <c r="I120" s="212" t="s">
        <v>34</v>
      </c>
      <c r="J120" s="162">
        <f t="shared" si="8"/>
        <v>34</v>
      </c>
      <c r="K120" s="179">
        <v>0</v>
      </c>
      <c r="L120" s="179">
        <v>30</v>
      </c>
      <c r="M120" s="150">
        <v>4</v>
      </c>
      <c r="N120" s="217">
        <f t="shared" si="7"/>
        <v>30</v>
      </c>
    </row>
    <row r="121" spans="1:14" ht="15.75" thickBot="1">
      <c r="A121" s="91"/>
      <c r="B121" s="59" t="s">
        <v>41</v>
      </c>
      <c r="C121" s="193"/>
      <c r="D121" s="188">
        <f>SUM(D113:D120)</f>
        <v>14</v>
      </c>
      <c r="E121" s="188">
        <f>SUM(E113:E120)</f>
        <v>7</v>
      </c>
      <c r="F121" s="188">
        <f>SUM(F113:F120)</f>
        <v>7</v>
      </c>
      <c r="G121" s="188">
        <f>SUM(G113:G120)</f>
        <v>2</v>
      </c>
      <c r="H121" s="204" t="s">
        <v>42</v>
      </c>
      <c r="I121" s="192" t="s">
        <v>42</v>
      </c>
      <c r="J121" s="188">
        <f>SUM(J113:J120)</f>
        <v>238</v>
      </c>
      <c r="K121" s="188">
        <f>SUM(K113:K120)</f>
        <v>90</v>
      </c>
      <c r="L121" s="188">
        <f>SUM(L113:L120)</f>
        <v>120</v>
      </c>
      <c r="M121" s="188">
        <f>SUM(M113:M120)</f>
        <v>28</v>
      </c>
      <c r="N121" s="204">
        <f>SUM(N113:N120)</f>
        <v>210</v>
      </c>
    </row>
    <row r="122" spans="1:14" ht="15">
      <c r="A122" s="79"/>
      <c r="B122" s="76" t="s">
        <v>66</v>
      </c>
      <c r="C122" s="186"/>
      <c r="D122" s="161">
        <v>0</v>
      </c>
      <c r="E122" s="162">
        <v>0</v>
      </c>
      <c r="F122" s="163">
        <v>0</v>
      </c>
      <c r="G122" s="150">
        <f>SUM(G119:G120)</f>
        <v>2</v>
      </c>
      <c r="H122" s="205" t="s">
        <v>42</v>
      </c>
      <c r="I122" s="147" t="s">
        <v>42</v>
      </c>
      <c r="J122" s="150">
        <f>SUM(J119:J120)</f>
        <v>68</v>
      </c>
      <c r="K122" s="150">
        <f>SUM(K119:K120)</f>
        <v>0</v>
      </c>
      <c r="L122" s="150">
        <f>SUM(L119:L120)</f>
        <v>60</v>
      </c>
      <c r="M122" s="165">
        <f>SUM(M119:M120)</f>
        <v>8</v>
      </c>
      <c r="N122" s="217">
        <f>SUM(N119:N120)</f>
        <v>60</v>
      </c>
    </row>
    <row r="123" spans="1:14" ht="15.75" thickBot="1">
      <c r="A123" s="84"/>
      <c r="B123" s="60" t="s">
        <v>67</v>
      </c>
      <c r="C123" s="187"/>
      <c r="D123" s="166">
        <v>0</v>
      </c>
      <c r="E123" s="167">
        <v>0</v>
      </c>
      <c r="F123" s="168">
        <v>0</v>
      </c>
      <c r="G123" s="170">
        <v>0</v>
      </c>
      <c r="H123" s="206" t="s">
        <v>42</v>
      </c>
      <c r="I123" s="159" t="s">
        <v>42</v>
      </c>
      <c r="J123" s="170">
        <v>0</v>
      </c>
      <c r="K123" s="170">
        <v>0</v>
      </c>
      <c r="L123" s="170">
        <v>0</v>
      </c>
      <c r="M123" s="169">
        <v>0</v>
      </c>
      <c r="N123" s="212">
        <v>0</v>
      </c>
    </row>
    <row r="124" spans="1:14" ht="15.75" thickBot="1">
      <c r="A124" s="61" t="s">
        <v>56</v>
      </c>
      <c r="B124" s="62" t="s">
        <v>57</v>
      </c>
      <c r="C124" s="62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6"/>
    </row>
    <row r="125" spans="1:14" ht="15">
      <c r="A125" s="76" t="s">
        <v>32</v>
      </c>
      <c r="B125" s="144" t="s">
        <v>79</v>
      </c>
      <c r="C125" s="176">
        <v>4</v>
      </c>
      <c r="D125" s="177">
        <v>0.25</v>
      </c>
      <c r="E125" s="178">
        <v>0.25</v>
      </c>
      <c r="F125" s="179">
        <v>0</v>
      </c>
      <c r="G125" s="165">
        <v>0</v>
      </c>
      <c r="H125" s="147" t="s">
        <v>179</v>
      </c>
      <c r="I125" s="176" t="s">
        <v>34</v>
      </c>
      <c r="J125" s="219">
        <v>2</v>
      </c>
      <c r="K125" s="179">
        <v>2</v>
      </c>
      <c r="L125" s="179">
        <v>0</v>
      </c>
      <c r="M125" s="150">
        <v>0</v>
      </c>
      <c r="N125" s="205">
        <f>F125*30</f>
        <v>0</v>
      </c>
    </row>
    <row r="126" spans="1:14" ht="15">
      <c r="A126" s="89" t="s">
        <v>35</v>
      </c>
      <c r="B126" s="144" t="s">
        <v>141</v>
      </c>
      <c r="C126" s="218">
        <v>4</v>
      </c>
      <c r="D126" s="166">
        <v>0.25</v>
      </c>
      <c r="E126" s="167">
        <v>0.25</v>
      </c>
      <c r="F126" s="168">
        <v>0</v>
      </c>
      <c r="G126" s="201">
        <v>0</v>
      </c>
      <c r="H126" s="171" t="s">
        <v>179</v>
      </c>
      <c r="I126" s="218" t="s">
        <v>34</v>
      </c>
      <c r="J126" s="187">
        <v>2</v>
      </c>
      <c r="K126" s="168">
        <v>2</v>
      </c>
      <c r="L126" s="168">
        <v>0</v>
      </c>
      <c r="M126" s="179">
        <v>0</v>
      </c>
      <c r="N126" s="211">
        <f>F126*30</f>
        <v>0</v>
      </c>
    </row>
    <row r="127" spans="1:14" ht="15.75" thickBot="1">
      <c r="A127" s="128" t="s">
        <v>36</v>
      </c>
      <c r="B127" s="136" t="s">
        <v>80</v>
      </c>
      <c r="C127" s="213">
        <v>4</v>
      </c>
      <c r="D127" s="182">
        <v>0.5</v>
      </c>
      <c r="E127" s="183">
        <v>0.5</v>
      </c>
      <c r="F127" s="184">
        <v>0</v>
      </c>
      <c r="G127" s="169">
        <v>0</v>
      </c>
      <c r="H127" s="153" t="s">
        <v>179</v>
      </c>
      <c r="I127" s="213" t="s">
        <v>34</v>
      </c>
      <c r="J127" s="181">
        <v>4</v>
      </c>
      <c r="K127" s="184">
        <v>4</v>
      </c>
      <c r="L127" s="184">
        <v>0</v>
      </c>
      <c r="M127" s="202">
        <v>0</v>
      </c>
      <c r="N127" s="217">
        <f>F127*30</f>
        <v>0</v>
      </c>
    </row>
    <row r="128" spans="1:14" ht="15.75" thickBot="1">
      <c r="A128" s="61" t="s">
        <v>60</v>
      </c>
      <c r="B128" s="85"/>
      <c r="C128" s="85"/>
      <c r="D128" s="85"/>
      <c r="E128" s="85"/>
      <c r="F128" s="85"/>
      <c r="G128" s="85"/>
      <c r="H128" s="114"/>
      <c r="I128" s="114"/>
      <c r="J128" s="85"/>
      <c r="K128" s="85"/>
      <c r="L128" s="85"/>
      <c r="M128" s="85"/>
      <c r="N128" s="74"/>
    </row>
    <row r="129" spans="1:14" ht="15.75" thickBot="1">
      <c r="A129" s="59" t="s">
        <v>32</v>
      </c>
      <c r="B129" s="59" t="s">
        <v>81</v>
      </c>
      <c r="C129" s="192">
        <v>4</v>
      </c>
      <c r="D129" s="189">
        <v>2</v>
      </c>
      <c r="E129" s="157">
        <v>0</v>
      </c>
      <c r="F129" s="190">
        <v>2</v>
      </c>
      <c r="G129" s="158">
        <v>2</v>
      </c>
      <c r="H129" s="204" t="s">
        <v>179</v>
      </c>
      <c r="I129" s="159" t="s">
        <v>40</v>
      </c>
      <c r="J129" s="156">
        <v>1</v>
      </c>
      <c r="K129" s="157">
        <v>0</v>
      </c>
      <c r="L129" s="157">
        <v>0</v>
      </c>
      <c r="M129" s="191">
        <v>1</v>
      </c>
      <c r="N129" s="192">
        <v>30</v>
      </c>
    </row>
    <row r="130" spans="1:14" ht="15.75" thickBot="1">
      <c r="A130" s="57"/>
      <c r="B130" s="104"/>
      <c r="C130" s="85"/>
      <c r="D130" s="113"/>
      <c r="E130" s="110"/>
      <c r="F130" s="85"/>
      <c r="G130" s="85"/>
      <c r="H130" s="114"/>
      <c r="I130" s="114"/>
      <c r="J130" s="85"/>
      <c r="K130" s="85"/>
      <c r="L130" s="85"/>
      <c r="M130" s="85"/>
      <c r="N130" s="74"/>
    </row>
    <row r="131" spans="1:14" ht="15">
      <c r="A131" s="298" t="s">
        <v>188</v>
      </c>
      <c r="B131" s="299"/>
      <c r="C131" s="217">
        <v>3</v>
      </c>
      <c r="D131" s="138">
        <f>SUM(D120,D119,D116,D113,D105:D106,D91,D93,D95,D77,D79,D85)</f>
        <v>30</v>
      </c>
      <c r="E131" s="83">
        <f>SUM(E120,E119,E116,E113,E105:E106,E91,E93,E95,E77,E79,E85)</f>
        <v>15.5</v>
      </c>
      <c r="F131" s="83">
        <f>SUM(F120,F119,F116,F113,F105:F106,F91,F93,F95,F77,F79,F85)</f>
        <v>14.5</v>
      </c>
      <c r="G131" s="238">
        <f>SUM(G120,G119,G116,G113,G105:G106,G91,G93,G95,G77,G79,G85)</f>
        <v>3</v>
      </c>
      <c r="H131" s="142" t="s">
        <v>42</v>
      </c>
      <c r="I131" s="122" t="s">
        <v>42</v>
      </c>
      <c r="J131" s="138">
        <f>SUM(J120,J119,J116,J113,J105:J106,J91,J93,J95,J77,J79,J85)</f>
        <v>499</v>
      </c>
      <c r="K131" s="83">
        <f>SUM(K120,K119,K116,K113,K105:K106,K91,K93,K95,K77,K79,K85)</f>
        <v>225</v>
      </c>
      <c r="L131" s="83">
        <f>SUM(L120,L119,L116,L113,L105:L106,L91,L93,L95,L77,L79,L85)</f>
        <v>150</v>
      </c>
      <c r="M131" s="238">
        <f>SUM(M120,M119,M116,M113,M105:M106,M91,M93,M95,M77,M79,M85)</f>
        <v>124</v>
      </c>
      <c r="N131" s="137">
        <f>SUM(N120,N119,N116,N113,N105:N106,N91,N93,N95,N77,N79,N85)</f>
        <v>435</v>
      </c>
    </row>
    <row r="132" spans="1:14" ht="15.75" thickBot="1">
      <c r="A132" s="312" t="s">
        <v>188</v>
      </c>
      <c r="B132" s="313"/>
      <c r="C132" s="212">
        <v>4</v>
      </c>
      <c r="D132" s="129">
        <f>SUM(D129,D125:D127,D118,D117,D115,D114,D107:D108,D96:D100,D94,D92,D86,D78,D80)</f>
        <v>30</v>
      </c>
      <c r="E132" s="97">
        <f>SUM(E129,E125:E127,E118,E117,E115,E114,E107:E108,E96:E100,E94,E92,E86,E78,E80)</f>
        <v>17.5</v>
      </c>
      <c r="F132" s="97">
        <f>SUM(F129,F125:F127,F118,F117,F115,F114,F107:F108,F96:F100,F94,F92,F86,F78,F80)</f>
        <v>12.5</v>
      </c>
      <c r="G132" s="130">
        <f>SUM(G129,G125:G127,G118,G117,G115,G114,G107:G108,G96:G100,G94,G92,G86,G78,G80)</f>
        <v>3</v>
      </c>
      <c r="H132" s="140" t="s">
        <v>42</v>
      </c>
      <c r="I132" s="126" t="s">
        <v>42</v>
      </c>
      <c r="J132" s="129">
        <f>SUM(J129,J125:J127,J118,J117,J115,J114,J107:J108,J96:J100,J94,J92,J86,J78,J80)</f>
        <v>554</v>
      </c>
      <c r="K132" s="97">
        <f>SUM(K129,K125:K127,K118,K117,K115,K114,K107:K108,K96:K100,K94,K92,K86,K78,K80)</f>
        <v>278</v>
      </c>
      <c r="L132" s="97">
        <f>SUM(L129,L125:L127,L118,L117,L115,L114,L107:L108,L96:L100,L94,L92,L86,L78,L80)</f>
        <v>165</v>
      </c>
      <c r="M132" s="130">
        <f>SUM(M129,M125:M127,M118,M117,M115,M114,M107:M108,M96:M100,M94,M92,M86,M78,M80)</f>
        <v>111</v>
      </c>
      <c r="N132" s="140">
        <f>SUM(N129,N125:N127,N118,N117,N115,N114,N107:N108,N96:N100,N94,N92,N86,N78,N80)</f>
        <v>345</v>
      </c>
    </row>
    <row r="133" spans="1:14" ht="15.75" thickBot="1">
      <c r="A133" s="64"/>
      <c r="B133" s="65"/>
      <c r="C133" s="66"/>
      <c r="D133" s="66"/>
      <c r="E133" s="66"/>
      <c r="F133" s="66"/>
      <c r="G133" s="104"/>
      <c r="H133" s="104"/>
      <c r="I133" s="104"/>
      <c r="J133" s="104"/>
      <c r="K133" s="104"/>
      <c r="L133" s="104"/>
      <c r="M133" s="104"/>
      <c r="N133" s="105"/>
    </row>
    <row r="134" spans="1:14" ht="15.75" thickBot="1">
      <c r="A134" s="310" t="s">
        <v>82</v>
      </c>
      <c r="B134" s="311"/>
      <c r="C134" s="106" t="s">
        <v>42</v>
      </c>
      <c r="D134" s="92">
        <f>D131+D132</f>
        <v>60</v>
      </c>
      <c r="E134" s="93">
        <f>E131+E132</f>
        <v>33</v>
      </c>
      <c r="F134" s="93">
        <f>F131+F132</f>
        <v>27</v>
      </c>
      <c r="G134" s="94">
        <f>G131+G132</f>
        <v>6</v>
      </c>
      <c r="H134" s="141" t="s">
        <v>42</v>
      </c>
      <c r="I134" s="141" t="s">
        <v>42</v>
      </c>
      <c r="J134" s="92">
        <f>J131+J132</f>
        <v>1053</v>
      </c>
      <c r="K134" s="93">
        <f>K131+K132</f>
        <v>503</v>
      </c>
      <c r="L134" s="93">
        <f>L131+L132</f>
        <v>315</v>
      </c>
      <c r="M134" s="114">
        <f>M131+M132</f>
        <v>235</v>
      </c>
      <c r="N134" s="106">
        <f>N131+N132</f>
        <v>780</v>
      </c>
    </row>
    <row r="135" spans="1:14" ht="15">
      <c r="A135" s="107"/>
      <c r="B135" s="107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</row>
    <row r="136" spans="1:14" ht="15">
      <c r="A136" s="66"/>
      <c r="B136" s="65" t="s">
        <v>62</v>
      </c>
      <c r="C136" s="66"/>
      <c r="D136" s="66"/>
      <c r="E136" s="66"/>
      <c r="F136" s="66"/>
      <c r="G136" s="104"/>
      <c r="H136" s="104"/>
      <c r="I136" s="104"/>
      <c r="J136" s="104"/>
      <c r="K136" s="104"/>
      <c r="L136" s="104"/>
      <c r="M136" s="104"/>
      <c r="N136" s="104"/>
    </row>
    <row r="137" spans="1:14" ht="15">
      <c r="A137" s="66"/>
      <c r="B137" s="65"/>
      <c r="C137" s="66"/>
      <c r="D137" s="66"/>
      <c r="E137" s="66"/>
      <c r="F137" s="66"/>
      <c r="G137" s="104"/>
      <c r="H137" s="104"/>
      <c r="I137" s="104"/>
      <c r="J137" s="104"/>
      <c r="K137" s="104"/>
      <c r="L137" s="104"/>
      <c r="M137" s="104"/>
      <c r="N137" s="104"/>
    </row>
    <row r="138" spans="1:14" ht="15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</row>
    <row r="139" spans="1:14" ht="15">
      <c r="A139" s="108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</row>
    <row r="140" spans="1:14" ht="15.75" thickBot="1">
      <c r="A140" s="108"/>
      <c r="B140" s="68" t="s">
        <v>83</v>
      </c>
      <c r="C140" s="108"/>
      <c r="D140" s="108"/>
      <c r="E140" s="108"/>
      <c r="F140" s="108"/>
      <c r="G140" s="71"/>
      <c r="H140" s="108"/>
      <c r="I140" s="108"/>
      <c r="J140" s="108"/>
      <c r="K140" s="108"/>
      <c r="L140" s="108"/>
      <c r="M140" s="108"/>
      <c r="N140" s="108"/>
    </row>
    <row r="141" spans="1:14" ht="15">
      <c r="A141" s="3" t="s">
        <v>1</v>
      </c>
      <c r="B141" s="25"/>
      <c r="C141" s="26"/>
      <c r="D141" s="302" t="s">
        <v>2</v>
      </c>
      <c r="E141" s="303"/>
      <c r="F141" s="303"/>
      <c r="G141" s="1" t="s">
        <v>3</v>
      </c>
      <c r="H141" s="2" t="s">
        <v>4</v>
      </c>
      <c r="I141" s="3" t="s">
        <v>5</v>
      </c>
      <c r="J141" s="302" t="s">
        <v>6</v>
      </c>
      <c r="K141" s="303"/>
      <c r="L141" s="303"/>
      <c r="M141" s="303"/>
      <c r="N141" s="305" t="s">
        <v>145</v>
      </c>
    </row>
    <row r="142" spans="1:14" ht="15">
      <c r="A142" s="9"/>
      <c r="B142" s="27" t="s">
        <v>7</v>
      </c>
      <c r="C142" s="4" t="s">
        <v>8</v>
      </c>
      <c r="D142" s="28" t="s">
        <v>9</v>
      </c>
      <c r="E142" s="5" t="s">
        <v>10</v>
      </c>
      <c r="F142" s="6" t="s">
        <v>11</v>
      </c>
      <c r="G142" s="7" t="s">
        <v>12</v>
      </c>
      <c r="H142" s="8" t="s">
        <v>13</v>
      </c>
      <c r="I142" s="9" t="s">
        <v>14</v>
      </c>
      <c r="J142" s="29" t="s">
        <v>9</v>
      </c>
      <c r="K142" s="314" t="s">
        <v>15</v>
      </c>
      <c r="L142" s="315"/>
      <c r="M142" s="234" t="s">
        <v>16</v>
      </c>
      <c r="N142" s="306"/>
    </row>
    <row r="143" spans="1:14" ht="15">
      <c r="A143" s="31"/>
      <c r="B143" s="27" t="s">
        <v>17</v>
      </c>
      <c r="C143" s="4"/>
      <c r="D143" s="9"/>
      <c r="E143" s="5" t="s">
        <v>18</v>
      </c>
      <c r="F143" s="10" t="s">
        <v>19</v>
      </c>
      <c r="G143" s="11" t="s">
        <v>20</v>
      </c>
      <c r="H143" s="8"/>
      <c r="I143" s="12" t="s">
        <v>21</v>
      </c>
      <c r="J143" s="13"/>
      <c r="K143" s="14" t="s">
        <v>22</v>
      </c>
      <c r="L143" s="15" t="s">
        <v>104</v>
      </c>
      <c r="M143" s="133"/>
      <c r="N143" s="306"/>
    </row>
    <row r="144" spans="1:14" ht="15">
      <c r="A144" s="9"/>
      <c r="B144" s="27"/>
      <c r="C144" s="8"/>
      <c r="D144" s="9"/>
      <c r="E144" s="5" t="s">
        <v>23</v>
      </c>
      <c r="F144" s="10" t="s">
        <v>24</v>
      </c>
      <c r="G144" s="11" t="s">
        <v>25</v>
      </c>
      <c r="H144" s="8"/>
      <c r="I144" s="9" t="s">
        <v>26</v>
      </c>
      <c r="J144" s="17"/>
      <c r="K144" s="32"/>
      <c r="L144" s="18"/>
      <c r="M144" s="56"/>
      <c r="N144" s="306"/>
    </row>
    <row r="145" spans="1:14" ht="15">
      <c r="A145" s="9"/>
      <c r="B145" s="33"/>
      <c r="C145" s="34"/>
      <c r="D145" s="9"/>
      <c r="E145" s="5" t="s">
        <v>27</v>
      </c>
      <c r="F145" s="10"/>
      <c r="G145" s="11" t="s">
        <v>28</v>
      </c>
      <c r="H145" s="8"/>
      <c r="I145" s="9" t="s">
        <v>64</v>
      </c>
      <c r="J145" s="17"/>
      <c r="K145" s="32"/>
      <c r="L145" s="5"/>
      <c r="M145" s="10"/>
      <c r="N145" s="306"/>
    </row>
    <row r="146" spans="1:14" ht="15">
      <c r="A146" s="9"/>
      <c r="B146" s="33"/>
      <c r="C146" s="34"/>
      <c r="D146" s="9"/>
      <c r="E146" s="5"/>
      <c r="F146" s="10"/>
      <c r="G146" s="11"/>
      <c r="H146" s="8"/>
      <c r="I146" s="9"/>
      <c r="J146" s="17"/>
      <c r="K146" s="32"/>
      <c r="L146" s="5"/>
      <c r="M146" s="10"/>
      <c r="N146" s="306"/>
    </row>
    <row r="147" spans="1:14" ht="15.75" thickBot="1">
      <c r="A147" s="35"/>
      <c r="B147" s="36"/>
      <c r="C147" s="24"/>
      <c r="D147" s="35"/>
      <c r="E147" s="20"/>
      <c r="F147" s="21"/>
      <c r="G147" s="20"/>
      <c r="H147" s="24"/>
      <c r="I147" s="35"/>
      <c r="J147" s="37"/>
      <c r="K147" s="38"/>
      <c r="L147" s="20"/>
      <c r="M147" s="21"/>
      <c r="N147" s="307"/>
    </row>
    <row r="148" spans="1:14" ht="15.75" thickBot="1">
      <c r="A148" s="69"/>
      <c r="B148" s="70" t="s">
        <v>29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2"/>
    </row>
    <row r="149" spans="1:14" ht="15.75" thickBot="1">
      <c r="A149" s="61" t="s">
        <v>30</v>
      </c>
      <c r="B149" s="58" t="s">
        <v>31</v>
      </c>
      <c r="C149" s="58"/>
      <c r="D149" s="73"/>
      <c r="E149" s="85"/>
      <c r="F149" s="85"/>
      <c r="G149" s="73"/>
      <c r="H149" s="73"/>
      <c r="I149" s="73"/>
      <c r="J149" s="73"/>
      <c r="K149" s="73"/>
      <c r="L149" s="73"/>
      <c r="M149" s="73"/>
      <c r="N149" s="74"/>
    </row>
    <row r="150" spans="1:14" ht="15">
      <c r="A150" s="79" t="s">
        <v>32</v>
      </c>
      <c r="B150" s="76" t="s">
        <v>33</v>
      </c>
      <c r="C150" s="200">
        <v>5</v>
      </c>
      <c r="D150" s="173">
        <v>2</v>
      </c>
      <c r="E150" s="162">
        <v>1</v>
      </c>
      <c r="F150" s="163">
        <f>D150-E150</f>
        <v>1</v>
      </c>
      <c r="G150" s="165">
        <v>0</v>
      </c>
      <c r="H150" s="147" t="s">
        <v>179</v>
      </c>
      <c r="I150" s="147" t="s">
        <v>34</v>
      </c>
      <c r="J150" s="148">
        <v>30</v>
      </c>
      <c r="K150" s="174">
        <v>0</v>
      </c>
      <c r="L150" s="174">
        <v>30</v>
      </c>
      <c r="M150" s="148">
        <v>4</v>
      </c>
      <c r="N150" s="205">
        <f>F150*30</f>
        <v>30</v>
      </c>
    </row>
    <row r="151" spans="1:14" ht="15.75" thickBot="1">
      <c r="A151" s="103" t="s">
        <v>35</v>
      </c>
      <c r="B151" s="128" t="s">
        <v>33</v>
      </c>
      <c r="C151" s="181">
        <v>6</v>
      </c>
      <c r="D151" s="182">
        <v>2</v>
      </c>
      <c r="E151" s="183">
        <v>1</v>
      </c>
      <c r="F151" s="184">
        <f>D151-E151</f>
        <v>1</v>
      </c>
      <c r="G151" s="169">
        <v>0</v>
      </c>
      <c r="H151" s="153" t="s">
        <v>180</v>
      </c>
      <c r="I151" s="153" t="s">
        <v>34</v>
      </c>
      <c r="J151" s="154">
        <v>30</v>
      </c>
      <c r="K151" s="184">
        <v>0</v>
      </c>
      <c r="L151" s="184">
        <v>30</v>
      </c>
      <c r="M151" s="154">
        <v>4</v>
      </c>
      <c r="N151" s="212">
        <f>F151*30</f>
        <v>30</v>
      </c>
    </row>
    <row r="152" spans="1:14" ht="15.75" thickBot="1">
      <c r="A152" s="69"/>
      <c r="B152" s="82" t="s">
        <v>41</v>
      </c>
      <c r="C152" s="185"/>
      <c r="D152" s="155">
        <f>SUM(D150:D151)</f>
        <v>4</v>
      </c>
      <c r="E152" s="190">
        <f>SUM(E150:E151)</f>
        <v>2</v>
      </c>
      <c r="F152" s="190">
        <f>SUM(F150:F151)</f>
        <v>2</v>
      </c>
      <c r="G152" s="158">
        <v>0</v>
      </c>
      <c r="H152" s="159" t="s">
        <v>42</v>
      </c>
      <c r="I152" s="159" t="s">
        <v>42</v>
      </c>
      <c r="J152" s="160">
        <f>SUM(J150:J151)</f>
        <v>60</v>
      </c>
      <c r="K152" s="157">
        <v>0</v>
      </c>
      <c r="L152" s="157">
        <f>SUM(L150:L151)</f>
        <v>60</v>
      </c>
      <c r="M152" s="157">
        <v>8</v>
      </c>
      <c r="N152" s="217">
        <f>F152*30</f>
        <v>60</v>
      </c>
    </row>
    <row r="153" spans="1:14" ht="15">
      <c r="A153" s="79"/>
      <c r="B153" s="76" t="s">
        <v>66</v>
      </c>
      <c r="C153" s="186"/>
      <c r="D153" s="161">
        <v>0</v>
      </c>
      <c r="E153" s="162">
        <v>0</v>
      </c>
      <c r="F153" s="163">
        <v>0</v>
      </c>
      <c r="G153" s="164">
        <v>0</v>
      </c>
      <c r="H153" s="147" t="s">
        <v>42</v>
      </c>
      <c r="I153" s="147" t="s">
        <v>42</v>
      </c>
      <c r="J153" s="150">
        <v>0</v>
      </c>
      <c r="K153" s="163">
        <v>0</v>
      </c>
      <c r="L153" s="163">
        <v>0</v>
      </c>
      <c r="M153" s="150">
        <v>0</v>
      </c>
      <c r="N153" s="205">
        <f>F153*30</f>
        <v>0</v>
      </c>
    </row>
    <row r="154" spans="1:14" ht="15.75" thickBot="1">
      <c r="A154" s="84"/>
      <c r="B154" s="60" t="s">
        <v>67</v>
      </c>
      <c r="C154" s="187"/>
      <c r="D154" s="166">
        <v>0</v>
      </c>
      <c r="E154" s="167">
        <v>0</v>
      </c>
      <c r="F154" s="168">
        <v>0</v>
      </c>
      <c r="G154" s="169">
        <v>0</v>
      </c>
      <c r="H154" s="159" t="s">
        <v>42</v>
      </c>
      <c r="I154" s="159" t="s">
        <v>42</v>
      </c>
      <c r="J154" s="170">
        <v>0</v>
      </c>
      <c r="K154" s="168">
        <v>0</v>
      </c>
      <c r="L154" s="168">
        <v>0</v>
      </c>
      <c r="M154" s="202">
        <v>0</v>
      </c>
      <c r="N154" s="217">
        <f>F154*30</f>
        <v>0</v>
      </c>
    </row>
    <row r="155" spans="1:14" ht="15.75" thickBot="1">
      <c r="A155" s="61" t="s">
        <v>43</v>
      </c>
      <c r="B155" s="62" t="s">
        <v>44</v>
      </c>
      <c r="C155" s="62"/>
      <c r="D155" s="62"/>
      <c r="E155" s="62"/>
      <c r="F155" s="85"/>
      <c r="G155" s="85"/>
      <c r="H155" s="85"/>
      <c r="I155" s="85"/>
      <c r="J155" s="85"/>
      <c r="K155" s="85"/>
      <c r="L155" s="85"/>
      <c r="M155" s="85"/>
      <c r="N155" s="86"/>
    </row>
    <row r="156" spans="1:14" ht="15">
      <c r="A156" s="262" t="s">
        <v>32</v>
      </c>
      <c r="B156" s="101" t="s">
        <v>198</v>
      </c>
      <c r="C156" s="205">
        <v>5</v>
      </c>
      <c r="D156" s="162">
        <v>2.5</v>
      </c>
      <c r="E156" s="162">
        <v>1.5</v>
      </c>
      <c r="F156" s="163">
        <f aca="true" t="shared" si="9" ref="F156:F167">D156-E156</f>
        <v>1</v>
      </c>
      <c r="G156" s="165">
        <v>0</v>
      </c>
      <c r="H156" s="147" t="s">
        <v>180</v>
      </c>
      <c r="I156" s="205" t="s">
        <v>34</v>
      </c>
      <c r="J156" s="200">
        <f>SUM(K156:M156)</f>
        <v>49</v>
      </c>
      <c r="K156" s="174">
        <v>45</v>
      </c>
      <c r="L156" s="174">
        <v>0</v>
      </c>
      <c r="M156" s="148">
        <v>4</v>
      </c>
      <c r="N156" s="205">
        <f aca="true" t="shared" si="10" ref="N156:N167">F156*30</f>
        <v>30</v>
      </c>
    </row>
    <row r="157" spans="1:14" ht="15">
      <c r="A157" s="226" t="s">
        <v>35</v>
      </c>
      <c r="B157" s="144" t="s">
        <v>198</v>
      </c>
      <c r="C157" s="211">
        <v>5</v>
      </c>
      <c r="D157" s="178">
        <v>3</v>
      </c>
      <c r="E157" s="162">
        <v>2</v>
      </c>
      <c r="F157" s="163">
        <f t="shared" si="9"/>
        <v>1</v>
      </c>
      <c r="G157" s="180">
        <v>0</v>
      </c>
      <c r="H157" s="151" t="s">
        <v>179</v>
      </c>
      <c r="I157" s="211" t="s">
        <v>34</v>
      </c>
      <c r="J157" s="219">
        <f aca="true" t="shared" si="11" ref="J157:J167">SUM(K157:M157)</f>
        <v>60</v>
      </c>
      <c r="K157" s="179">
        <v>0</v>
      </c>
      <c r="L157" s="179">
        <v>30</v>
      </c>
      <c r="M157" s="150">
        <v>30</v>
      </c>
      <c r="N157" s="211">
        <f t="shared" si="10"/>
        <v>30</v>
      </c>
    </row>
    <row r="158" spans="1:14" ht="15">
      <c r="A158" s="226" t="s">
        <v>36</v>
      </c>
      <c r="B158" s="144" t="s">
        <v>199</v>
      </c>
      <c r="C158" s="211">
        <v>6</v>
      </c>
      <c r="D158" s="178">
        <v>2</v>
      </c>
      <c r="E158" s="162">
        <f aca="true" t="shared" si="12" ref="E158:E167">D158/2</f>
        <v>1</v>
      </c>
      <c r="F158" s="163">
        <f t="shared" si="9"/>
        <v>1</v>
      </c>
      <c r="G158" s="180">
        <v>0</v>
      </c>
      <c r="H158" s="151" t="s">
        <v>179</v>
      </c>
      <c r="I158" s="211" t="s">
        <v>34</v>
      </c>
      <c r="J158" s="208">
        <f t="shared" si="11"/>
        <v>34</v>
      </c>
      <c r="K158" s="195">
        <v>30</v>
      </c>
      <c r="L158" s="179">
        <v>0</v>
      </c>
      <c r="M158" s="150">
        <v>4</v>
      </c>
      <c r="N158" s="211">
        <f t="shared" si="10"/>
        <v>30</v>
      </c>
    </row>
    <row r="159" spans="1:14" ht="15">
      <c r="A159" s="226" t="s">
        <v>38</v>
      </c>
      <c r="B159" s="144" t="s">
        <v>200</v>
      </c>
      <c r="C159" s="211">
        <v>5</v>
      </c>
      <c r="D159" s="178">
        <v>3</v>
      </c>
      <c r="E159" s="162">
        <v>2</v>
      </c>
      <c r="F159" s="163">
        <f t="shared" si="9"/>
        <v>1</v>
      </c>
      <c r="G159" s="180">
        <v>0</v>
      </c>
      <c r="H159" s="151" t="s">
        <v>179</v>
      </c>
      <c r="I159" s="211" t="s">
        <v>34</v>
      </c>
      <c r="J159" s="187">
        <f t="shared" si="11"/>
        <v>60</v>
      </c>
      <c r="K159" s="168">
        <v>30</v>
      </c>
      <c r="L159" s="179">
        <v>0</v>
      </c>
      <c r="M159" s="150">
        <v>30</v>
      </c>
      <c r="N159" s="211">
        <f t="shared" si="10"/>
        <v>30</v>
      </c>
    </row>
    <row r="160" spans="1:14" ht="15">
      <c r="A160" s="226" t="s">
        <v>154</v>
      </c>
      <c r="B160" s="144" t="s">
        <v>201</v>
      </c>
      <c r="C160" s="211">
        <v>6</v>
      </c>
      <c r="D160" s="178">
        <v>2</v>
      </c>
      <c r="E160" s="162">
        <f t="shared" si="12"/>
        <v>1</v>
      </c>
      <c r="F160" s="163">
        <f t="shared" si="9"/>
        <v>1</v>
      </c>
      <c r="G160" s="180">
        <v>0</v>
      </c>
      <c r="H160" s="151" t="s">
        <v>180</v>
      </c>
      <c r="I160" s="211" t="s">
        <v>34</v>
      </c>
      <c r="J160" s="187">
        <f t="shared" si="11"/>
        <v>34</v>
      </c>
      <c r="K160" s="168">
        <v>30</v>
      </c>
      <c r="L160" s="179">
        <v>0</v>
      </c>
      <c r="M160" s="150">
        <v>4</v>
      </c>
      <c r="N160" s="211">
        <f t="shared" si="10"/>
        <v>30</v>
      </c>
    </row>
    <row r="161" spans="1:14" ht="15">
      <c r="A161" s="226" t="s">
        <v>155</v>
      </c>
      <c r="B161" s="144" t="s">
        <v>201</v>
      </c>
      <c r="C161" s="211">
        <v>6</v>
      </c>
      <c r="D161" s="178">
        <v>2</v>
      </c>
      <c r="E161" s="162">
        <f t="shared" si="12"/>
        <v>1</v>
      </c>
      <c r="F161" s="163">
        <f t="shared" si="9"/>
        <v>1</v>
      </c>
      <c r="G161" s="180">
        <v>0</v>
      </c>
      <c r="H161" s="151" t="s">
        <v>179</v>
      </c>
      <c r="I161" s="211" t="s">
        <v>34</v>
      </c>
      <c r="J161" s="187">
        <f t="shared" si="11"/>
        <v>34</v>
      </c>
      <c r="K161" s="168">
        <v>0</v>
      </c>
      <c r="L161" s="179">
        <v>30</v>
      </c>
      <c r="M161" s="150">
        <v>4</v>
      </c>
      <c r="N161" s="211">
        <f t="shared" si="10"/>
        <v>30</v>
      </c>
    </row>
    <row r="162" spans="1:14" ht="15">
      <c r="A162" s="226" t="s">
        <v>156</v>
      </c>
      <c r="B162" s="144" t="s">
        <v>202</v>
      </c>
      <c r="C162" s="211">
        <v>5</v>
      </c>
      <c r="D162" s="178">
        <v>1.5</v>
      </c>
      <c r="E162" s="162">
        <v>1</v>
      </c>
      <c r="F162" s="163">
        <f t="shared" si="9"/>
        <v>0.5</v>
      </c>
      <c r="G162" s="180">
        <v>0</v>
      </c>
      <c r="H162" s="151" t="s">
        <v>180</v>
      </c>
      <c r="I162" s="211" t="s">
        <v>34</v>
      </c>
      <c r="J162" s="219">
        <f t="shared" si="11"/>
        <v>34</v>
      </c>
      <c r="K162" s="179">
        <v>30</v>
      </c>
      <c r="L162" s="179">
        <v>0</v>
      </c>
      <c r="M162" s="150">
        <v>4</v>
      </c>
      <c r="N162" s="211">
        <f t="shared" si="10"/>
        <v>15</v>
      </c>
    </row>
    <row r="163" spans="1:14" ht="15">
      <c r="A163" s="226" t="s">
        <v>157</v>
      </c>
      <c r="B163" s="144" t="s">
        <v>203</v>
      </c>
      <c r="C163" s="211">
        <v>6</v>
      </c>
      <c r="D163" s="178">
        <v>2</v>
      </c>
      <c r="E163" s="162">
        <f t="shared" si="12"/>
        <v>1</v>
      </c>
      <c r="F163" s="163">
        <f t="shared" si="9"/>
        <v>1</v>
      </c>
      <c r="G163" s="180">
        <v>0</v>
      </c>
      <c r="H163" s="151" t="s">
        <v>180</v>
      </c>
      <c r="I163" s="211" t="s">
        <v>34</v>
      </c>
      <c r="J163" s="219">
        <f t="shared" si="11"/>
        <v>34</v>
      </c>
      <c r="K163" s="179">
        <v>30</v>
      </c>
      <c r="L163" s="179">
        <v>0</v>
      </c>
      <c r="M163" s="150">
        <v>4</v>
      </c>
      <c r="N163" s="211">
        <f t="shared" si="10"/>
        <v>30</v>
      </c>
    </row>
    <row r="164" spans="1:14" ht="15">
      <c r="A164" s="226" t="s">
        <v>158</v>
      </c>
      <c r="B164" s="144" t="s">
        <v>204</v>
      </c>
      <c r="C164" s="211">
        <v>5</v>
      </c>
      <c r="D164" s="178">
        <v>2</v>
      </c>
      <c r="E164" s="162">
        <f t="shared" si="12"/>
        <v>1</v>
      </c>
      <c r="F164" s="163">
        <f t="shared" si="9"/>
        <v>1</v>
      </c>
      <c r="G164" s="180">
        <v>0</v>
      </c>
      <c r="H164" s="151" t="s">
        <v>180</v>
      </c>
      <c r="I164" s="211" t="s">
        <v>34</v>
      </c>
      <c r="J164" s="208">
        <f t="shared" si="11"/>
        <v>34</v>
      </c>
      <c r="K164" s="195">
        <v>30</v>
      </c>
      <c r="L164" s="179">
        <v>0</v>
      </c>
      <c r="M164" s="150">
        <v>4</v>
      </c>
      <c r="N164" s="211">
        <f t="shared" si="10"/>
        <v>30</v>
      </c>
    </row>
    <row r="165" spans="1:14" ht="15">
      <c r="A165" s="226" t="s">
        <v>159</v>
      </c>
      <c r="B165" s="144" t="s">
        <v>205</v>
      </c>
      <c r="C165" s="211">
        <v>6</v>
      </c>
      <c r="D165" s="178">
        <v>2</v>
      </c>
      <c r="E165" s="162">
        <f t="shared" si="12"/>
        <v>1</v>
      </c>
      <c r="F165" s="163">
        <f t="shared" si="9"/>
        <v>1</v>
      </c>
      <c r="G165" s="180">
        <v>0</v>
      </c>
      <c r="H165" s="151" t="s">
        <v>179</v>
      </c>
      <c r="I165" s="211" t="s">
        <v>34</v>
      </c>
      <c r="J165" s="187">
        <f t="shared" si="11"/>
        <v>34</v>
      </c>
      <c r="K165" s="179">
        <v>30</v>
      </c>
      <c r="L165" s="179">
        <v>0</v>
      </c>
      <c r="M165" s="150">
        <v>4</v>
      </c>
      <c r="N165" s="211">
        <f t="shared" si="10"/>
        <v>30</v>
      </c>
    </row>
    <row r="166" spans="1:14" ht="15">
      <c r="A166" s="226" t="s">
        <v>160</v>
      </c>
      <c r="B166" s="144" t="s">
        <v>206</v>
      </c>
      <c r="C166" s="211">
        <v>5</v>
      </c>
      <c r="D166" s="178">
        <v>2</v>
      </c>
      <c r="E166" s="162">
        <f t="shared" si="12"/>
        <v>1</v>
      </c>
      <c r="F166" s="163">
        <f t="shared" si="9"/>
        <v>1</v>
      </c>
      <c r="G166" s="180">
        <v>0</v>
      </c>
      <c r="H166" s="151" t="s">
        <v>179</v>
      </c>
      <c r="I166" s="211" t="s">
        <v>34</v>
      </c>
      <c r="J166" s="166">
        <f t="shared" si="11"/>
        <v>34</v>
      </c>
      <c r="K166" s="179">
        <v>30</v>
      </c>
      <c r="L166" s="179">
        <v>0</v>
      </c>
      <c r="M166" s="150">
        <v>4</v>
      </c>
      <c r="N166" s="211">
        <f t="shared" si="10"/>
        <v>30</v>
      </c>
    </row>
    <row r="167" spans="1:14" ht="15.75" thickBot="1">
      <c r="A167" s="280" t="s">
        <v>161</v>
      </c>
      <c r="B167" s="89" t="s">
        <v>207</v>
      </c>
      <c r="C167" s="212">
        <v>6</v>
      </c>
      <c r="D167" s="167">
        <v>2</v>
      </c>
      <c r="E167" s="162">
        <f t="shared" si="12"/>
        <v>1</v>
      </c>
      <c r="F167" s="163">
        <f t="shared" si="9"/>
        <v>1</v>
      </c>
      <c r="G167" s="201">
        <v>0</v>
      </c>
      <c r="H167" s="171" t="s">
        <v>180</v>
      </c>
      <c r="I167" s="212" t="s">
        <v>34</v>
      </c>
      <c r="J167" s="182">
        <f t="shared" si="11"/>
        <v>34</v>
      </c>
      <c r="K167" s="168">
        <v>30</v>
      </c>
      <c r="L167" s="168">
        <v>0</v>
      </c>
      <c r="M167" s="202">
        <v>4</v>
      </c>
      <c r="N167" s="217">
        <f t="shared" si="10"/>
        <v>30</v>
      </c>
    </row>
    <row r="168" spans="1:14" ht="15.75" thickBot="1">
      <c r="A168" s="91"/>
      <c r="B168" s="59" t="s">
        <v>41</v>
      </c>
      <c r="C168" s="193"/>
      <c r="D168" s="188">
        <f>SUM(D156:D167)</f>
        <v>26</v>
      </c>
      <c r="E168" s="189">
        <f>SUM(E156:E167)</f>
        <v>14.5</v>
      </c>
      <c r="F168" s="190">
        <f>SUM(F156:F167)</f>
        <v>11.5</v>
      </c>
      <c r="G168" s="191">
        <v>0</v>
      </c>
      <c r="H168" s="192" t="s">
        <v>42</v>
      </c>
      <c r="I168" s="192" t="s">
        <v>42</v>
      </c>
      <c r="J168" s="193">
        <f>SUM(J156:J167)</f>
        <v>475</v>
      </c>
      <c r="K168" s="190">
        <f>SUM(K156:K167)</f>
        <v>315</v>
      </c>
      <c r="L168" s="190">
        <f>SUM(L156:L167)</f>
        <v>60</v>
      </c>
      <c r="M168" s="190">
        <f>SUM(M156:M167)</f>
        <v>100</v>
      </c>
      <c r="N168" s="204">
        <f>SUM(N156:N167)</f>
        <v>345</v>
      </c>
    </row>
    <row r="169" spans="1:14" ht="15">
      <c r="A169" s="95"/>
      <c r="B169" s="96" t="s">
        <v>66</v>
      </c>
      <c r="C169" s="198"/>
      <c r="D169" s="229">
        <v>0</v>
      </c>
      <c r="E169" s="194">
        <v>0</v>
      </c>
      <c r="F169" s="195">
        <v>0</v>
      </c>
      <c r="G169" s="196">
        <v>0</v>
      </c>
      <c r="H169" s="197" t="s">
        <v>42</v>
      </c>
      <c r="I169" s="197" t="s">
        <v>42</v>
      </c>
      <c r="J169" s="198">
        <v>0</v>
      </c>
      <c r="K169" s="195">
        <v>0</v>
      </c>
      <c r="L169" s="195">
        <v>0</v>
      </c>
      <c r="M169" s="207">
        <v>0</v>
      </c>
      <c r="N169" s="199">
        <v>0</v>
      </c>
    </row>
    <row r="170" spans="1:14" ht="15.75" thickBot="1">
      <c r="A170" s="128"/>
      <c r="B170" s="136" t="s">
        <v>67</v>
      </c>
      <c r="C170" s="153"/>
      <c r="D170" s="183">
        <v>0</v>
      </c>
      <c r="E170" s="184">
        <v>0</v>
      </c>
      <c r="F170" s="184">
        <v>0</v>
      </c>
      <c r="G170" s="169">
        <v>0</v>
      </c>
      <c r="H170" s="153" t="s">
        <v>42</v>
      </c>
      <c r="I170" s="153" t="s">
        <v>42</v>
      </c>
      <c r="J170" s="181">
        <v>0</v>
      </c>
      <c r="K170" s="184">
        <v>0</v>
      </c>
      <c r="L170" s="184">
        <v>0</v>
      </c>
      <c r="M170" s="169">
        <v>0</v>
      </c>
      <c r="N170" s="153">
        <v>0</v>
      </c>
    </row>
    <row r="171" spans="1:14" ht="15.75" thickBot="1">
      <c r="A171" s="61" t="s">
        <v>47</v>
      </c>
      <c r="B171" s="62" t="s">
        <v>48</v>
      </c>
      <c r="C171" s="62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6"/>
    </row>
    <row r="172" spans="1:14" ht="15">
      <c r="A172" s="76" t="s">
        <v>32</v>
      </c>
      <c r="B172" s="101" t="s">
        <v>84</v>
      </c>
      <c r="C172" s="147">
        <v>5</v>
      </c>
      <c r="D172" s="178">
        <v>2</v>
      </c>
      <c r="E172" s="162">
        <f>D172/2</f>
        <v>1</v>
      </c>
      <c r="F172" s="163">
        <f>D172-E172</f>
        <v>1</v>
      </c>
      <c r="G172" s="165">
        <v>0</v>
      </c>
      <c r="H172" s="205" t="s">
        <v>179</v>
      </c>
      <c r="I172" s="205" t="s">
        <v>34</v>
      </c>
      <c r="J172" s="178">
        <v>30</v>
      </c>
      <c r="K172" s="179">
        <v>30</v>
      </c>
      <c r="L172" s="179">
        <v>0</v>
      </c>
      <c r="M172" s="150">
        <v>4</v>
      </c>
      <c r="N172" s="205">
        <f>F172*30</f>
        <v>30</v>
      </c>
    </row>
    <row r="173" spans="1:14" ht="15.75" thickBot="1">
      <c r="A173" s="81" t="s">
        <v>35</v>
      </c>
      <c r="B173" s="144" t="s">
        <v>208</v>
      </c>
      <c r="C173" s="151">
        <v>6</v>
      </c>
      <c r="D173" s="178">
        <v>2</v>
      </c>
      <c r="E173" s="162">
        <f>D173/2</f>
        <v>1</v>
      </c>
      <c r="F173" s="163">
        <f>D173-E173</f>
        <v>1</v>
      </c>
      <c r="G173" s="180">
        <v>0</v>
      </c>
      <c r="H173" s="211" t="s">
        <v>179</v>
      </c>
      <c r="I173" s="211" t="s">
        <v>34</v>
      </c>
      <c r="J173" s="178">
        <v>30</v>
      </c>
      <c r="K173" s="179">
        <v>30</v>
      </c>
      <c r="L173" s="179">
        <v>0</v>
      </c>
      <c r="M173" s="150">
        <v>4</v>
      </c>
      <c r="N173" s="211">
        <f>F173*30</f>
        <v>30</v>
      </c>
    </row>
    <row r="174" spans="1:14" ht="15.75" thickBot="1">
      <c r="A174" s="59"/>
      <c r="B174" s="86" t="s">
        <v>41</v>
      </c>
      <c r="C174" s="215"/>
      <c r="D174" s="188">
        <f>SUM(D172:D173)</f>
        <v>4</v>
      </c>
      <c r="E174" s="189">
        <f>SUM(E172:E173)</f>
        <v>2</v>
      </c>
      <c r="F174" s="190">
        <f>SUM(F172:F173)</f>
        <v>2</v>
      </c>
      <c r="G174" s="191">
        <v>0</v>
      </c>
      <c r="H174" s="204" t="s">
        <v>42</v>
      </c>
      <c r="I174" s="192" t="s">
        <v>42</v>
      </c>
      <c r="J174" s="216">
        <f>SUM(J172:J173)</f>
        <v>60</v>
      </c>
      <c r="K174" s="190">
        <f>SUM(K172:K173)</f>
        <v>60</v>
      </c>
      <c r="L174" s="190">
        <f>SUM(L172:L173)</f>
        <v>0</v>
      </c>
      <c r="M174" s="190">
        <f>SUM(M172:M173)</f>
        <v>8</v>
      </c>
      <c r="N174" s="204">
        <f>F174*30</f>
        <v>60</v>
      </c>
    </row>
    <row r="175" spans="1:14" ht="15.75" thickBot="1">
      <c r="A175" s="82"/>
      <c r="B175" s="143" t="s">
        <v>66</v>
      </c>
      <c r="C175" s="186"/>
      <c r="D175" s="161">
        <v>0</v>
      </c>
      <c r="E175" s="162">
        <v>0</v>
      </c>
      <c r="F175" s="163">
        <v>0</v>
      </c>
      <c r="G175" s="158">
        <v>0</v>
      </c>
      <c r="H175" s="206" t="s">
        <v>42</v>
      </c>
      <c r="I175" s="149" t="s">
        <v>42</v>
      </c>
      <c r="J175" s="150">
        <v>0</v>
      </c>
      <c r="K175" s="163">
        <v>0</v>
      </c>
      <c r="L175" s="163">
        <v>0</v>
      </c>
      <c r="M175" s="191">
        <v>0</v>
      </c>
      <c r="N175" s="149">
        <v>0</v>
      </c>
    </row>
    <row r="176" spans="1:14" ht="15.75" thickBot="1">
      <c r="A176" s="61" t="s">
        <v>108</v>
      </c>
      <c r="B176" s="62" t="s">
        <v>142</v>
      </c>
      <c r="C176" s="62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6"/>
    </row>
    <row r="177" spans="1:14" ht="15">
      <c r="A177" s="76" t="s">
        <v>32</v>
      </c>
      <c r="B177" s="76" t="s">
        <v>58</v>
      </c>
      <c r="C177" s="172">
        <v>5</v>
      </c>
      <c r="D177" s="173">
        <v>4</v>
      </c>
      <c r="E177" s="231">
        <v>2</v>
      </c>
      <c r="F177" s="163">
        <f>D177-E177</f>
        <v>2</v>
      </c>
      <c r="G177" s="165">
        <v>0</v>
      </c>
      <c r="H177" s="147" t="s">
        <v>179</v>
      </c>
      <c r="I177" s="172" t="s">
        <v>40</v>
      </c>
      <c r="J177" s="230">
        <f>SUM(K177:M177)</f>
        <v>60</v>
      </c>
      <c r="K177" s="209">
        <v>30</v>
      </c>
      <c r="L177" s="174">
        <v>0</v>
      </c>
      <c r="M177" s="165">
        <v>30</v>
      </c>
      <c r="N177" s="147">
        <f>F177*30</f>
        <v>60</v>
      </c>
    </row>
    <row r="178" spans="1:14" ht="15">
      <c r="A178" s="81" t="s">
        <v>35</v>
      </c>
      <c r="B178" s="144" t="s">
        <v>58</v>
      </c>
      <c r="C178" s="176">
        <v>6</v>
      </c>
      <c r="D178" s="177">
        <v>4</v>
      </c>
      <c r="E178" s="178">
        <v>2</v>
      </c>
      <c r="F178" s="163">
        <f>D178-E178</f>
        <v>2</v>
      </c>
      <c r="G178" s="180">
        <v>0</v>
      </c>
      <c r="H178" s="151" t="s">
        <v>179</v>
      </c>
      <c r="I178" s="176" t="s">
        <v>40</v>
      </c>
      <c r="J178" s="187">
        <f>SUM(K178:M178)</f>
        <v>60</v>
      </c>
      <c r="K178" s="168">
        <v>30</v>
      </c>
      <c r="L178" s="179">
        <v>0</v>
      </c>
      <c r="M178" s="164">
        <v>30</v>
      </c>
      <c r="N178" s="151">
        <f>F178*30</f>
        <v>60</v>
      </c>
    </row>
    <row r="179" spans="1:14" ht="15">
      <c r="A179" s="81" t="s">
        <v>36</v>
      </c>
      <c r="B179" s="144" t="s">
        <v>58</v>
      </c>
      <c r="C179" s="176">
        <v>6</v>
      </c>
      <c r="D179" s="177">
        <v>4</v>
      </c>
      <c r="E179" s="178">
        <v>2</v>
      </c>
      <c r="F179" s="163">
        <f>D179-E179</f>
        <v>2</v>
      </c>
      <c r="G179" s="180">
        <v>0</v>
      </c>
      <c r="H179" s="151" t="s">
        <v>179</v>
      </c>
      <c r="I179" s="176" t="s">
        <v>40</v>
      </c>
      <c r="J179" s="187">
        <f>SUM(K179:M179)</f>
        <v>60</v>
      </c>
      <c r="K179" s="168">
        <v>30</v>
      </c>
      <c r="L179" s="179">
        <v>0</v>
      </c>
      <c r="M179" s="202">
        <v>30</v>
      </c>
      <c r="N179" s="228">
        <f>F179*30</f>
        <v>60</v>
      </c>
    </row>
    <row r="180" spans="1:14" ht="15.75" thickBot="1">
      <c r="A180" s="89" t="s">
        <v>38</v>
      </c>
      <c r="B180" s="264" t="s">
        <v>58</v>
      </c>
      <c r="C180" s="181">
        <v>5</v>
      </c>
      <c r="D180" s="182">
        <v>4</v>
      </c>
      <c r="E180" s="183">
        <v>2</v>
      </c>
      <c r="F180" s="184">
        <f>D180-E180</f>
        <v>2</v>
      </c>
      <c r="G180" s="169">
        <v>0</v>
      </c>
      <c r="H180" s="153" t="s">
        <v>179</v>
      </c>
      <c r="I180" s="176" t="s">
        <v>40</v>
      </c>
      <c r="J180" s="181">
        <f>SUM(K180:M180)</f>
        <v>60</v>
      </c>
      <c r="K180" s="184">
        <v>30</v>
      </c>
      <c r="L180" s="184">
        <v>0</v>
      </c>
      <c r="M180" s="153">
        <v>30</v>
      </c>
      <c r="N180" s="212">
        <f>F180*30</f>
        <v>60</v>
      </c>
    </row>
    <row r="181" spans="1:14" ht="15.75" thickBot="1">
      <c r="A181" s="91"/>
      <c r="B181" s="59" t="s">
        <v>178</v>
      </c>
      <c r="C181" s="193"/>
      <c r="D181" s="188">
        <f>SUM(D177:D180)</f>
        <v>16</v>
      </c>
      <c r="E181" s="189">
        <f>SUM(E177:E180)</f>
        <v>8</v>
      </c>
      <c r="F181" s="190">
        <f>SUM(F177:F180)</f>
        <v>8</v>
      </c>
      <c r="G181" s="191">
        <v>0</v>
      </c>
      <c r="H181" s="192" t="s">
        <v>42</v>
      </c>
      <c r="I181" s="192" t="s">
        <v>42</v>
      </c>
      <c r="J181" s="216">
        <f>SUM(J177:J180)</f>
        <v>240</v>
      </c>
      <c r="K181" s="190">
        <f>SUM(K177:K180)</f>
        <v>120</v>
      </c>
      <c r="L181" s="216">
        <f>SUM(L177:L180)</f>
        <v>0</v>
      </c>
      <c r="M181" s="191">
        <f>SUM(M177:M180)</f>
        <v>120</v>
      </c>
      <c r="N181" s="204">
        <f>SUM(N177:N180)</f>
        <v>240</v>
      </c>
    </row>
    <row r="182" spans="1:14" ht="15">
      <c r="A182" s="95"/>
      <c r="B182" s="76" t="s">
        <v>143</v>
      </c>
      <c r="C182" s="200"/>
      <c r="D182" s="173">
        <v>0</v>
      </c>
      <c r="E182" s="231">
        <v>0</v>
      </c>
      <c r="F182" s="174">
        <v>0</v>
      </c>
      <c r="G182" s="165">
        <v>0</v>
      </c>
      <c r="H182" s="147" t="s">
        <v>42</v>
      </c>
      <c r="I182" s="147" t="s">
        <v>42</v>
      </c>
      <c r="J182" s="148">
        <v>0</v>
      </c>
      <c r="K182" s="174">
        <v>0</v>
      </c>
      <c r="L182" s="148">
        <v>0</v>
      </c>
      <c r="M182" s="165">
        <v>0</v>
      </c>
      <c r="N182" s="205">
        <v>0</v>
      </c>
    </row>
    <row r="183" spans="1:14" ht="15.75" thickBot="1">
      <c r="A183" s="103"/>
      <c r="B183" s="128" t="s">
        <v>67</v>
      </c>
      <c r="C183" s="181"/>
      <c r="D183" s="182">
        <f>D177+D178+D179+D180</f>
        <v>16</v>
      </c>
      <c r="E183" s="184">
        <f>E177+E178+E179+E180</f>
        <v>8</v>
      </c>
      <c r="F183" s="184">
        <f>F177+F178+F179+F180</f>
        <v>8</v>
      </c>
      <c r="G183" s="153">
        <f>G177+G178+G179+G180</f>
        <v>0</v>
      </c>
      <c r="H183" s="212" t="s">
        <v>42</v>
      </c>
      <c r="I183" s="153" t="s">
        <v>42</v>
      </c>
      <c r="J183" s="182">
        <f>J177+J178+J179+J180</f>
        <v>240</v>
      </c>
      <c r="K183" s="184">
        <f>K177+K178+K179+K180</f>
        <v>120</v>
      </c>
      <c r="L183" s="184">
        <f>L177+L178+L179+L180</f>
        <v>0</v>
      </c>
      <c r="M183" s="213">
        <v>0</v>
      </c>
      <c r="N183" s="212">
        <f>F183*30</f>
        <v>240</v>
      </c>
    </row>
    <row r="184" spans="1:14" ht="15.75" thickBot="1">
      <c r="A184" s="61" t="s">
        <v>73</v>
      </c>
      <c r="B184" s="62" t="s">
        <v>74</v>
      </c>
      <c r="C184" s="62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6"/>
    </row>
    <row r="185" spans="1:14" ht="15">
      <c r="A185" s="76" t="s">
        <v>32</v>
      </c>
      <c r="B185" s="76" t="s">
        <v>181</v>
      </c>
      <c r="C185" s="205">
        <v>5</v>
      </c>
      <c r="D185" s="162">
        <v>2</v>
      </c>
      <c r="E185" s="163">
        <f>D185/2</f>
        <v>1</v>
      </c>
      <c r="F185" s="163">
        <f>D185-E185</f>
        <v>1</v>
      </c>
      <c r="G185" s="165">
        <v>0</v>
      </c>
      <c r="H185" s="147" t="s">
        <v>180</v>
      </c>
      <c r="I185" s="205" t="s">
        <v>34</v>
      </c>
      <c r="J185" s="162">
        <f>SUM(K185:M185)</f>
        <v>34</v>
      </c>
      <c r="K185" s="163">
        <v>30</v>
      </c>
      <c r="L185" s="163">
        <v>0</v>
      </c>
      <c r="M185" s="163">
        <v>4</v>
      </c>
      <c r="N185" s="205">
        <f>F185*30</f>
        <v>30</v>
      </c>
    </row>
    <row r="186" spans="1:14" ht="15">
      <c r="A186" s="81" t="s">
        <v>35</v>
      </c>
      <c r="B186" s="81" t="s">
        <v>137</v>
      </c>
      <c r="C186" s="211">
        <v>5</v>
      </c>
      <c r="D186" s="178">
        <v>2</v>
      </c>
      <c r="E186" s="162">
        <f>D186/2</f>
        <v>1</v>
      </c>
      <c r="F186" s="163">
        <f>D186-E186</f>
        <v>1</v>
      </c>
      <c r="G186" s="180">
        <v>1</v>
      </c>
      <c r="H186" s="151" t="s">
        <v>179</v>
      </c>
      <c r="I186" s="211" t="s">
        <v>34</v>
      </c>
      <c r="J186" s="162">
        <f>SUM(K186:M186)</f>
        <v>34</v>
      </c>
      <c r="K186" s="179">
        <v>0</v>
      </c>
      <c r="L186" s="179">
        <v>30</v>
      </c>
      <c r="M186" s="150">
        <v>4</v>
      </c>
      <c r="N186" s="211">
        <f>F186*30</f>
        <v>30</v>
      </c>
    </row>
    <row r="187" spans="1:14" ht="15.75" thickBot="1">
      <c r="A187" s="84" t="s">
        <v>36</v>
      </c>
      <c r="B187" s="128" t="s">
        <v>85</v>
      </c>
      <c r="C187" s="212">
        <v>6</v>
      </c>
      <c r="D187" s="167">
        <v>2</v>
      </c>
      <c r="E187" s="162">
        <f>D187/2</f>
        <v>1</v>
      </c>
      <c r="F187" s="163">
        <f>D187-E187</f>
        <v>1</v>
      </c>
      <c r="G187" s="201">
        <v>1</v>
      </c>
      <c r="H187" s="171" t="s">
        <v>179</v>
      </c>
      <c r="I187" s="171" t="s">
        <v>34</v>
      </c>
      <c r="J187" s="162">
        <f>SUM(K187:M187)</f>
        <v>34</v>
      </c>
      <c r="K187" s="168">
        <v>0</v>
      </c>
      <c r="L187" s="168">
        <v>30</v>
      </c>
      <c r="M187" s="202">
        <v>4</v>
      </c>
      <c r="N187" s="217">
        <f>F187*30</f>
        <v>30</v>
      </c>
    </row>
    <row r="188" spans="1:14" ht="15.75" thickBot="1">
      <c r="A188" s="91"/>
      <c r="B188" s="59" t="s">
        <v>41</v>
      </c>
      <c r="C188" s="193"/>
      <c r="D188" s="188">
        <f>SUM(D185:D187)</f>
        <v>6</v>
      </c>
      <c r="E188" s="189">
        <f>SUM(E185:E187)</f>
        <v>3</v>
      </c>
      <c r="F188" s="190">
        <f>SUM(F185:F187)</f>
        <v>3</v>
      </c>
      <c r="G188" s="191">
        <f>SUM(G185:G187)</f>
        <v>2</v>
      </c>
      <c r="H188" s="192" t="s">
        <v>42</v>
      </c>
      <c r="I188" s="192" t="s">
        <v>42</v>
      </c>
      <c r="J188" s="216">
        <f>SUM(J185:J187)</f>
        <v>102</v>
      </c>
      <c r="K188" s="190">
        <f>SUM(K185:K187)</f>
        <v>30</v>
      </c>
      <c r="L188" s="190">
        <f>SUM(L185:L187)</f>
        <v>60</v>
      </c>
      <c r="M188" s="191">
        <f>SUM(M185:M187)</f>
        <v>12</v>
      </c>
      <c r="N188" s="204">
        <f>F188*30</f>
        <v>90</v>
      </c>
    </row>
    <row r="189" spans="1:14" ht="15">
      <c r="A189" s="79"/>
      <c r="B189" s="76" t="s">
        <v>66</v>
      </c>
      <c r="C189" s="186"/>
      <c r="D189" s="161">
        <v>0</v>
      </c>
      <c r="E189" s="162">
        <v>0</v>
      </c>
      <c r="F189" s="163">
        <v>0</v>
      </c>
      <c r="G189" s="164">
        <v>2</v>
      </c>
      <c r="H189" s="147" t="s">
        <v>42</v>
      </c>
      <c r="I189" s="147" t="s">
        <v>42</v>
      </c>
      <c r="J189" s="150">
        <v>60</v>
      </c>
      <c r="K189" s="163">
        <v>0</v>
      </c>
      <c r="L189" s="163">
        <v>60</v>
      </c>
      <c r="M189" s="164">
        <v>0</v>
      </c>
      <c r="N189" s="149">
        <v>60</v>
      </c>
    </row>
    <row r="190" spans="1:14" ht="15.75" thickBot="1">
      <c r="A190" s="128"/>
      <c r="B190" s="128" t="s">
        <v>67</v>
      </c>
      <c r="C190" s="187"/>
      <c r="D190" s="166">
        <v>0</v>
      </c>
      <c r="E190" s="167">
        <v>0</v>
      </c>
      <c r="F190" s="168">
        <v>0</v>
      </c>
      <c r="G190" s="169">
        <v>0</v>
      </c>
      <c r="H190" s="159" t="s">
        <v>42</v>
      </c>
      <c r="I190" s="159" t="s">
        <v>42</v>
      </c>
      <c r="J190" s="170">
        <v>0</v>
      </c>
      <c r="K190" s="168">
        <v>0</v>
      </c>
      <c r="L190" s="168">
        <v>0</v>
      </c>
      <c r="M190" s="169">
        <v>0</v>
      </c>
      <c r="N190" s="171">
        <v>0</v>
      </c>
    </row>
    <row r="191" spans="1:14" ht="15.75" thickBot="1">
      <c r="A191" s="63" t="s">
        <v>162</v>
      </c>
      <c r="B191" s="58" t="s">
        <v>163</v>
      </c>
      <c r="C191" s="73"/>
      <c r="D191" s="73"/>
      <c r="E191" s="73"/>
      <c r="F191" s="73"/>
      <c r="G191" s="73"/>
      <c r="H191" s="281"/>
      <c r="I191" s="281"/>
      <c r="J191" s="73"/>
      <c r="K191" s="73"/>
      <c r="L191" s="73"/>
      <c r="M191" s="73"/>
      <c r="N191" s="74"/>
    </row>
    <row r="192" spans="1:14" ht="15.75" thickBot="1">
      <c r="A192" s="69" t="s">
        <v>32</v>
      </c>
      <c r="B192" s="59" t="s">
        <v>86</v>
      </c>
      <c r="C192" s="192">
        <v>6</v>
      </c>
      <c r="D192" s="189">
        <v>2</v>
      </c>
      <c r="E192" s="215">
        <v>0</v>
      </c>
      <c r="F192" s="190">
        <v>2</v>
      </c>
      <c r="G192" s="191">
        <v>2</v>
      </c>
      <c r="H192" s="192" t="s">
        <v>179</v>
      </c>
      <c r="I192" s="215" t="s">
        <v>40</v>
      </c>
      <c r="J192" s="193">
        <v>1</v>
      </c>
      <c r="K192" s="216">
        <v>0</v>
      </c>
      <c r="L192" s="190">
        <v>0</v>
      </c>
      <c r="M192" s="191">
        <v>1</v>
      </c>
      <c r="N192" s="192">
        <v>30</v>
      </c>
    </row>
    <row r="193" spans="1:14" ht="15.75" thickBot="1">
      <c r="A193" s="64"/>
      <c r="B193" s="85"/>
      <c r="C193" s="104"/>
      <c r="D193" s="104"/>
      <c r="E193" s="104"/>
      <c r="F193" s="104"/>
      <c r="G193" s="85"/>
      <c r="H193" s="114"/>
      <c r="I193" s="114"/>
      <c r="J193" s="104"/>
      <c r="K193" s="104"/>
      <c r="L193" s="104"/>
      <c r="M193" s="104"/>
      <c r="N193" s="105"/>
    </row>
    <row r="194" spans="1:14" ht="15">
      <c r="A194" s="298" t="s">
        <v>188</v>
      </c>
      <c r="B194" s="299"/>
      <c r="C194" s="205">
        <v>5</v>
      </c>
      <c r="D194" s="173">
        <f>SUM(D185:D186,D180,D177,D172,D166,D164,D162,D159,D157,D156,D150)</f>
        <v>30</v>
      </c>
      <c r="E194" s="174">
        <f>SUM(E185:E186,E180,E177,E172,E166,E164,E162,E159,E157,E156,E150)</f>
        <v>16.5</v>
      </c>
      <c r="F194" s="174">
        <f>SUM(F185:F186,F180,F177,F172,F166,F164,F162,F159,F157,F156,F150)</f>
        <v>13.5</v>
      </c>
      <c r="G194" s="231">
        <f>SUM(G185:G186,G180,G177,G172,G166,G164,G162,G159,G157,G156,G150)</f>
        <v>1</v>
      </c>
      <c r="H194" s="205" t="s">
        <v>42</v>
      </c>
      <c r="I194" s="172" t="s">
        <v>42</v>
      </c>
      <c r="J194" s="173">
        <f>SUM(J185:J186,J180,J177,J172,J166,J164,J162,J159,J157,J156,J150)</f>
        <v>519</v>
      </c>
      <c r="K194" s="174">
        <f>SUM(K185:K186,K180,K177,K172,K166,K164,K162,K159,K157,K156,K150)</f>
        <v>285</v>
      </c>
      <c r="L194" s="174">
        <f>SUM(L185:L186,L180,L177,L172,L166,L164,L162,L159,L157,L156,L150)</f>
        <v>90</v>
      </c>
      <c r="M194" s="231">
        <f>SUM(M185:M186,M180,M177,M172,M166,M164,M162,M159,M157,M156,M150)</f>
        <v>152</v>
      </c>
      <c r="N194" s="205">
        <f>SUM(N185:N186,N180,N177,N172,N166,N164,N162,N159,N157,N156,N150)</f>
        <v>405</v>
      </c>
    </row>
    <row r="195" spans="1:14" ht="15.75" thickBot="1">
      <c r="A195" s="308" t="s">
        <v>188</v>
      </c>
      <c r="B195" s="309"/>
      <c r="C195" s="206">
        <v>6</v>
      </c>
      <c r="D195" s="155">
        <f>SUM(D192,D187,D178:D179,D173:D173,D167,D165,D163,D161,D160,D158,D151)</f>
        <v>28</v>
      </c>
      <c r="E195" s="157">
        <f>SUM(E192,E187,E178:E179,E173:E173,E167,E165,E163,E161,E160,E158,E151)</f>
        <v>13</v>
      </c>
      <c r="F195" s="157">
        <f>SUM(F192,F187,F178:F179,F173:F173,F167,F165,F163,F161,F160,F158,F151)</f>
        <v>15</v>
      </c>
      <c r="G195" s="156">
        <f>SUM(G192,G187,G178:G179,G173:G173,G167,G165,G163,G161,G160,G158,G151)</f>
        <v>3</v>
      </c>
      <c r="H195" s="206" t="s">
        <v>42</v>
      </c>
      <c r="I195" s="214" t="s">
        <v>42</v>
      </c>
      <c r="J195" s="155">
        <f>SUM(J192,J187,J178:J179,J173:J173,J167,J165,J163,J161,J160,J158,J151)</f>
        <v>419</v>
      </c>
      <c r="K195" s="157">
        <f>SUM(K192,K187,K178:K179,K173:K173,K167,K165,K163,K161,K160,K158,K151)</f>
        <v>240</v>
      </c>
      <c r="L195" s="157">
        <f>SUM(L192,L187,L178:L179,L173:L173,L167,L165,L163,L161,L160,L158,L151)</f>
        <v>90</v>
      </c>
      <c r="M195" s="156">
        <f>SUM(M192,M187,M178:M179,M173:M173,M167,M165,M163,M161,M160,M158,M151)</f>
        <v>97</v>
      </c>
      <c r="N195" s="206">
        <f>SUM(N192,N187,N178:N179,N173:N173,N167,N165,N163,N161,N160,N158,N151)</f>
        <v>420</v>
      </c>
    </row>
    <row r="196" spans="1:14" ht="15.75" thickBot="1">
      <c r="A196" s="64"/>
      <c r="B196" s="221"/>
      <c r="C196" s="62"/>
      <c r="D196" s="62"/>
      <c r="E196" s="62"/>
      <c r="F196" s="62"/>
      <c r="G196" s="62"/>
      <c r="H196" s="85"/>
      <c r="I196" s="62"/>
      <c r="J196" s="62"/>
      <c r="K196" s="62"/>
      <c r="L196" s="62"/>
      <c r="M196" s="62"/>
      <c r="N196" s="220"/>
    </row>
    <row r="197" spans="1:14" ht="15.75" thickBot="1">
      <c r="A197" s="310" t="s">
        <v>87</v>
      </c>
      <c r="B197" s="311"/>
      <c r="C197" s="206" t="s">
        <v>42</v>
      </c>
      <c r="D197" s="188">
        <f>D194+D195</f>
        <v>58</v>
      </c>
      <c r="E197" s="189">
        <f>E194+E195</f>
        <v>29.5</v>
      </c>
      <c r="F197" s="190">
        <f>F194+F195</f>
        <v>28.5</v>
      </c>
      <c r="G197" s="192">
        <f>G194+G195</f>
        <v>4</v>
      </c>
      <c r="H197" s="192" t="s">
        <v>42</v>
      </c>
      <c r="I197" s="159" t="s">
        <v>42</v>
      </c>
      <c r="J197" s="188">
        <f>J194+J195</f>
        <v>938</v>
      </c>
      <c r="K197" s="190">
        <f>K194+K195</f>
        <v>525</v>
      </c>
      <c r="L197" s="190">
        <f>L194+L195</f>
        <v>180</v>
      </c>
      <c r="M197" s="215">
        <f>M194+M195</f>
        <v>249</v>
      </c>
      <c r="N197" s="204">
        <f>N194+N195</f>
        <v>825</v>
      </c>
    </row>
    <row r="198" spans="1:14" ht="15">
      <c r="A198" s="107"/>
      <c r="B198" s="107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</row>
    <row r="199" spans="1:14" ht="15">
      <c r="A199" s="66"/>
      <c r="B199" s="65" t="s">
        <v>62</v>
      </c>
      <c r="C199" s="66"/>
      <c r="D199" s="66"/>
      <c r="E199" s="66"/>
      <c r="F199" s="66"/>
      <c r="G199" s="104"/>
      <c r="H199" s="104"/>
      <c r="I199" s="104"/>
      <c r="J199" s="104"/>
      <c r="K199" s="104"/>
      <c r="L199" s="104"/>
      <c r="M199" s="104"/>
      <c r="N199" s="104"/>
    </row>
    <row r="200" spans="1:14" ht="15">
      <c r="A200" s="66"/>
      <c r="B200" s="65"/>
      <c r="C200" s="66"/>
      <c r="D200" s="66"/>
      <c r="E200" s="66"/>
      <c r="F200" s="66"/>
      <c r="G200" s="104"/>
      <c r="H200" s="104"/>
      <c r="I200" s="104"/>
      <c r="J200" s="104"/>
      <c r="K200" s="104"/>
      <c r="L200" s="104"/>
      <c r="M200" s="104"/>
      <c r="N200" s="104"/>
    </row>
    <row r="201" spans="1:14" ht="15">
      <c r="A201" s="108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</row>
    <row r="202" spans="1:14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</row>
    <row r="203" spans="1:14" ht="15.75" thickBot="1">
      <c r="A203" s="22"/>
      <c r="B203" s="68" t="s">
        <v>88</v>
      </c>
      <c r="C203" s="22"/>
      <c r="D203" s="22"/>
      <c r="E203" s="22"/>
      <c r="F203" s="22"/>
      <c r="G203" s="24"/>
      <c r="H203" s="22"/>
      <c r="I203" s="22"/>
      <c r="J203" s="22"/>
      <c r="K203" s="22"/>
      <c r="L203" s="22"/>
      <c r="M203" s="22"/>
      <c r="N203" s="22"/>
    </row>
    <row r="204" spans="1:14" ht="15">
      <c r="A204" s="3" t="s">
        <v>1</v>
      </c>
      <c r="B204" s="25"/>
      <c r="C204" s="26"/>
      <c r="D204" s="302" t="s">
        <v>2</v>
      </c>
      <c r="E204" s="303"/>
      <c r="F204" s="303"/>
      <c r="G204" s="222" t="s">
        <v>3</v>
      </c>
      <c r="H204" s="2" t="s">
        <v>4</v>
      </c>
      <c r="I204" s="3" t="s">
        <v>5</v>
      </c>
      <c r="J204" s="302" t="s">
        <v>6</v>
      </c>
      <c r="K204" s="303"/>
      <c r="L204" s="303"/>
      <c r="M204" s="303"/>
      <c r="N204" s="305" t="s">
        <v>145</v>
      </c>
    </row>
    <row r="205" spans="1:14" ht="15">
      <c r="A205" s="9"/>
      <c r="B205" s="27" t="s">
        <v>7</v>
      </c>
      <c r="C205" s="4" t="s">
        <v>8</v>
      </c>
      <c r="D205" s="28" t="s">
        <v>9</v>
      </c>
      <c r="E205" s="5" t="s">
        <v>10</v>
      </c>
      <c r="F205" s="6" t="s">
        <v>11</v>
      </c>
      <c r="G205" s="223" t="s">
        <v>12</v>
      </c>
      <c r="H205" s="8" t="s">
        <v>13</v>
      </c>
      <c r="I205" s="9" t="s">
        <v>14</v>
      </c>
      <c r="J205" s="29" t="s">
        <v>9</v>
      </c>
      <c r="K205" s="314" t="s">
        <v>15</v>
      </c>
      <c r="L205" s="315"/>
      <c r="M205" s="234" t="s">
        <v>16</v>
      </c>
      <c r="N205" s="306"/>
    </row>
    <row r="206" spans="1:14" ht="15">
      <c r="A206" s="31"/>
      <c r="B206" s="27" t="s">
        <v>17</v>
      </c>
      <c r="C206" s="4"/>
      <c r="D206" s="9"/>
      <c r="E206" s="5" t="s">
        <v>18</v>
      </c>
      <c r="F206" s="10" t="s">
        <v>19</v>
      </c>
      <c r="G206" s="224" t="s">
        <v>20</v>
      </c>
      <c r="H206" s="8"/>
      <c r="I206" s="12" t="s">
        <v>21</v>
      </c>
      <c r="J206" s="13"/>
      <c r="K206" s="14" t="s">
        <v>22</v>
      </c>
      <c r="L206" s="15" t="s">
        <v>104</v>
      </c>
      <c r="M206" s="133"/>
      <c r="N206" s="306"/>
    </row>
    <row r="207" spans="1:14" ht="15">
      <c r="A207" s="9"/>
      <c r="B207" s="27"/>
      <c r="C207" s="8"/>
      <c r="D207" s="9"/>
      <c r="E207" s="5" t="s">
        <v>23</v>
      </c>
      <c r="F207" s="10" t="s">
        <v>24</v>
      </c>
      <c r="G207" s="224" t="s">
        <v>25</v>
      </c>
      <c r="H207" s="8"/>
      <c r="I207" s="9" t="s">
        <v>26</v>
      </c>
      <c r="J207" s="17"/>
      <c r="K207" s="32"/>
      <c r="L207" s="18"/>
      <c r="M207" s="56"/>
      <c r="N207" s="306"/>
    </row>
    <row r="208" spans="1:14" ht="15">
      <c r="A208" s="9"/>
      <c r="B208" s="33"/>
      <c r="C208" s="34"/>
      <c r="D208" s="9"/>
      <c r="E208" s="5" t="s">
        <v>27</v>
      </c>
      <c r="F208" s="10"/>
      <c r="G208" s="224" t="s">
        <v>28</v>
      </c>
      <c r="H208" s="8"/>
      <c r="I208" s="9" t="s">
        <v>64</v>
      </c>
      <c r="J208" s="17"/>
      <c r="K208" s="32"/>
      <c r="L208" s="5"/>
      <c r="M208" s="10"/>
      <c r="N208" s="306"/>
    </row>
    <row r="209" spans="1:14" ht="15">
      <c r="A209" s="9"/>
      <c r="B209" s="33"/>
      <c r="C209" s="34"/>
      <c r="D209" s="9"/>
      <c r="E209" s="5"/>
      <c r="F209" s="10"/>
      <c r="G209" s="224"/>
      <c r="H209" s="8"/>
      <c r="I209" s="9"/>
      <c r="J209" s="17"/>
      <c r="K209" s="32"/>
      <c r="L209" s="5"/>
      <c r="M209" s="10"/>
      <c r="N209" s="306"/>
    </row>
    <row r="210" spans="1:14" ht="15.75" thickBot="1">
      <c r="A210" s="35"/>
      <c r="B210" s="36"/>
      <c r="C210" s="24"/>
      <c r="D210" s="35"/>
      <c r="E210" s="20"/>
      <c r="F210" s="21"/>
      <c r="G210" s="225"/>
      <c r="H210" s="24"/>
      <c r="I210" s="35"/>
      <c r="J210" s="37"/>
      <c r="K210" s="38"/>
      <c r="L210" s="20"/>
      <c r="M210" s="21"/>
      <c r="N210" s="307"/>
    </row>
    <row r="211" spans="1:14" ht="15.75" thickBot="1">
      <c r="A211" s="69"/>
      <c r="B211" s="70" t="s">
        <v>29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2"/>
    </row>
    <row r="212" spans="1:14" ht="15.75" thickBot="1">
      <c r="A212" s="61" t="s">
        <v>30</v>
      </c>
      <c r="B212" s="62" t="s">
        <v>44</v>
      </c>
      <c r="C212" s="62"/>
      <c r="D212" s="62"/>
      <c r="E212" s="62"/>
      <c r="F212" s="85"/>
      <c r="G212" s="85"/>
      <c r="H212" s="85"/>
      <c r="I212" s="85"/>
      <c r="J212" s="85"/>
      <c r="K212" s="85"/>
      <c r="L212" s="85"/>
      <c r="M212" s="85"/>
      <c r="N212" s="86"/>
    </row>
    <row r="213" spans="1:14" ht="15">
      <c r="A213" s="282" t="s">
        <v>32</v>
      </c>
      <c r="B213" s="143" t="s">
        <v>209</v>
      </c>
      <c r="C213" s="186">
        <v>7</v>
      </c>
      <c r="D213" s="161">
        <v>1</v>
      </c>
      <c r="E213" s="288">
        <v>1</v>
      </c>
      <c r="F213" s="163">
        <f>D213-E213</f>
        <v>0</v>
      </c>
      <c r="G213" s="165">
        <v>0</v>
      </c>
      <c r="H213" s="205" t="s">
        <v>179</v>
      </c>
      <c r="I213" s="149" t="s">
        <v>34</v>
      </c>
      <c r="J213" s="200">
        <f>SUM(K213:M213)</f>
        <v>34</v>
      </c>
      <c r="K213" s="174">
        <v>30</v>
      </c>
      <c r="L213" s="174">
        <v>0</v>
      </c>
      <c r="M213" s="148">
        <v>4</v>
      </c>
      <c r="N213" s="205">
        <f aca="true" t="shared" si="13" ref="N213:N223">F213*30</f>
        <v>0</v>
      </c>
    </row>
    <row r="214" spans="1:14" ht="15">
      <c r="A214" s="226" t="s">
        <v>167</v>
      </c>
      <c r="B214" s="144" t="s">
        <v>210</v>
      </c>
      <c r="C214" s="211">
        <v>8</v>
      </c>
      <c r="D214" s="178">
        <v>0.5</v>
      </c>
      <c r="E214" s="288">
        <v>0.5</v>
      </c>
      <c r="F214" s="163">
        <f aca="true" t="shared" si="14" ref="F214:F223">D214-E214</f>
        <v>0</v>
      </c>
      <c r="G214" s="180">
        <v>0</v>
      </c>
      <c r="H214" s="211" t="s">
        <v>180</v>
      </c>
      <c r="I214" s="211" t="s">
        <v>34</v>
      </c>
      <c r="J214" s="177">
        <f aca="true" t="shared" si="15" ref="J214:J223">SUM(K214:M214)</f>
        <v>17</v>
      </c>
      <c r="K214" s="163">
        <v>15</v>
      </c>
      <c r="L214" s="179">
        <v>0</v>
      </c>
      <c r="M214" s="150">
        <v>2</v>
      </c>
      <c r="N214" s="211">
        <f t="shared" si="13"/>
        <v>0</v>
      </c>
    </row>
    <row r="215" spans="1:14" ht="15">
      <c r="A215" s="226" t="s">
        <v>51</v>
      </c>
      <c r="B215" s="144" t="s">
        <v>210</v>
      </c>
      <c r="C215" s="211">
        <v>8</v>
      </c>
      <c r="D215" s="178">
        <v>1</v>
      </c>
      <c r="E215" s="288">
        <v>1</v>
      </c>
      <c r="F215" s="163">
        <f t="shared" si="14"/>
        <v>0</v>
      </c>
      <c r="G215" s="180">
        <v>0</v>
      </c>
      <c r="H215" s="211" t="s">
        <v>179</v>
      </c>
      <c r="I215" s="211" t="s">
        <v>34</v>
      </c>
      <c r="J215" s="177">
        <f t="shared" si="15"/>
        <v>34</v>
      </c>
      <c r="K215" s="179">
        <v>0</v>
      </c>
      <c r="L215" s="179">
        <v>30</v>
      </c>
      <c r="M215" s="150">
        <v>4</v>
      </c>
      <c r="N215" s="211">
        <f t="shared" si="13"/>
        <v>0</v>
      </c>
    </row>
    <row r="216" spans="1:14" ht="15">
      <c r="A216" s="226" t="s">
        <v>146</v>
      </c>
      <c r="B216" s="144" t="s">
        <v>211</v>
      </c>
      <c r="C216" s="211">
        <v>7</v>
      </c>
      <c r="D216" s="287">
        <v>1.5</v>
      </c>
      <c r="E216" s="288">
        <v>1</v>
      </c>
      <c r="F216" s="163">
        <f t="shared" si="14"/>
        <v>0.5</v>
      </c>
      <c r="G216" s="180">
        <v>0</v>
      </c>
      <c r="H216" s="211" t="s">
        <v>180</v>
      </c>
      <c r="I216" s="211" t="s">
        <v>34</v>
      </c>
      <c r="J216" s="177">
        <f t="shared" si="15"/>
        <v>34</v>
      </c>
      <c r="K216" s="179">
        <v>30</v>
      </c>
      <c r="L216" s="179">
        <v>0</v>
      </c>
      <c r="M216" s="150">
        <v>4</v>
      </c>
      <c r="N216" s="211">
        <f t="shared" si="13"/>
        <v>15</v>
      </c>
    </row>
    <row r="217" spans="1:14" ht="15">
      <c r="A217" s="226" t="s">
        <v>147</v>
      </c>
      <c r="B217" s="144" t="s">
        <v>211</v>
      </c>
      <c r="C217" s="211">
        <v>7</v>
      </c>
      <c r="D217" s="287">
        <v>1</v>
      </c>
      <c r="E217" s="288">
        <v>1</v>
      </c>
      <c r="F217" s="163">
        <f t="shared" si="14"/>
        <v>0</v>
      </c>
      <c r="G217" s="180">
        <v>0</v>
      </c>
      <c r="H217" s="211" t="s">
        <v>179</v>
      </c>
      <c r="I217" s="211" t="s">
        <v>34</v>
      </c>
      <c r="J217" s="177">
        <f t="shared" si="15"/>
        <v>34</v>
      </c>
      <c r="K217" s="179">
        <v>0</v>
      </c>
      <c r="L217" s="179">
        <v>30</v>
      </c>
      <c r="M217" s="150">
        <v>4</v>
      </c>
      <c r="N217" s="211">
        <f t="shared" si="13"/>
        <v>0</v>
      </c>
    </row>
    <row r="218" spans="1:14" ht="15">
      <c r="A218" s="226" t="s">
        <v>148</v>
      </c>
      <c r="B218" s="144" t="s">
        <v>212</v>
      </c>
      <c r="C218" s="211">
        <v>8</v>
      </c>
      <c r="D218" s="287">
        <v>1</v>
      </c>
      <c r="E218" s="288">
        <v>1</v>
      </c>
      <c r="F218" s="163">
        <f t="shared" si="14"/>
        <v>0</v>
      </c>
      <c r="G218" s="180">
        <v>0</v>
      </c>
      <c r="H218" s="211" t="s">
        <v>180</v>
      </c>
      <c r="I218" s="211" t="s">
        <v>34</v>
      </c>
      <c r="J218" s="198">
        <f t="shared" si="15"/>
        <v>34</v>
      </c>
      <c r="K218" s="168">
        <v>30</v>
      </c>
      <c r="L218" s="179">
        <v>0</v>
      </c>
      <c r="M218" s="150">
        <v>4</v>
      </c>
      <c r="N218" s="211">
        <f t="shared" si="13"/>
        <v>0</v>
      </c>
    </row>
    <row r="219" spans="1:14" ht="15">
      <c r="A219" s="226" t="s">
        <v>149</v>
      </c>
      <c r="B219" s="144" t="s">
        <v>213</v>
      </c>
      <c r="C219" s="211">
        <v>7</v>
      </c>
      <c r="D219" s="287">
        <v>2</v>
      </c>
      <c r="E219" s="288">
        <v>1.5</v>
      </c>
      <c r="F219" s="163">
        <f t="shared" si="14"/>
        <v>0.5</v>
      </c>
      <c r="G219" s="180">
        <v>0</v>
      </c>
      <c r="H219" s="211" t="s">
        <v>180</v>
      </c>
      <c r="I219" s="211" t="s">
        <v>34</v>
      </c>
      <c r="J219" s="187">
        <f t="shared" si="15"/>
        <v>49</v>
      </c>
      <c r="K219" s="168">
        <v>45</v>
      </c>
      <c r="L219" s="179">
        <v>0</v>
      </c>
      <c r="M219" s="150">
        <v>4</v>
      </c>
      <c r="N219" s="211">
        <f t="shared" si="13"/>
        <v>15</v>
      </c>
    </row>
    <row r="220" spans="1:14" ht="15">
      <c r="A220" s="226" t="s">
        <v>150</v>
      </c>
      <c r="B220" s="144" t="s">
        <v>214</v>
      </c>
      <c r="C220" s="211">
        <v>8</v>
      </c>
      <c r="D220" s="287">
        <v>1.5</v>
      </c>
      <c r="E220" s="288">
        <v>1.5</v>
      </c>
      <c r="F220" s="163">
        <f t="shared" si="14"/>
        <v>0</v>
      </c>
      <c r="G220" s="180">
        <v>0</v>
      </c>
      <c r="H220" s="211" t="s">
        <v>180</v>
      </c>
      <c r="I220" s="211" t="s">
        <v>34</v>
      </c>
      <c r="J220" s="187">
        <f t="shared" si="15"/>
        <v>49</v>
      </c>
      <c r="K220" s="168">
        <v>45</v>
      </c>
      <c r="L220" s="179">
        <v>0</v>
      </c>
      <c r="M220" s="150">
        <v>4</v>
      </c>
      <c r="N220" s="211">
        <f t="shared" si="13"/>
        <v>0</v>
      </c>
    </row>
    <row r="221" spans="1:14" ht="15">
      <c r="A221" s="226" t="s">
        <v>151</v>
      </c>
      <c r="B221" s="144" t="s">
        <v>214</v>
      </c>
      <c r="C221" s="211">
        <v>8</v>
      </c>
      <c r="D221" s="287">
        <v>1</v>
      </c>
      <c r="E221" s="288">
        <v>1</v>
      </c>
      <c r="F221" s="163">
        <f t="shared" si="14"/>
        <v>0</v>
      </c>
      <c r="G221" s="180">
        <v>0</v>
      </c>
      <c r="H221" s="211" t="s">
        <v>179</v>
      </c>
      <c r="I221" s="211" t="s">
        <v>34</v>
      </c>
      <c r="J221" s="187">
        <f t="shared" si="15"/>
        <v>34</v>
      </c>
      <c r="K221" s="168">
        <v>0</v>
      </c>
      <c r="L221" s="179">
        <v>30</v>
      </c>
      <c r="M221" s="150">
        <v>4</v>
      </c>
      <c r="N221" s="211">
        <f t="shared" si="13"/>
        <v>0</v>
      </c>
    </row>
    <row r="222" spans="1:14" ht="15">
      <c r="A222" s="226" t="s">
        <v>152</v>
      </c>
      <c r="B222" s="144" t="s">
        <v>215</v>
      </c>
      <c r="C222" s="211">
        <v>7</v>
      </c>
      <c r="D222" s="287">
        <v>1.5</v>
      </c>
      <c r="E222" s="288">
        <v>1</v>
      </c>
      <c r="F222" s="163">
        <f t="shared" si="14"/>
        <v>0.5</v>
      </c>
      <c r="G222" s="180">
        <v>0</v>
      </c>
      <c r="H222" s="211" t="s">
        <v>180</v>
      </c>
      <c r="I222" s="211" t="s">
        <v>34</v>
      </c>
      <c r="J222" s="187">
        <f t="shared" si="15"/>
        <v>34</v>
      </c>
      <c r="K222" s="168">
        <v>30</v>
      </c>
      <c r="L222" s="179">
        <v>0</v>
      </c>
      <c r="M222" s="150">
        <v>4</v>
      </c>
      <c r="N222" s="211">
        <f t="shared" si="13"/>
        <v>15</v>
      </c>
    </row>
    <row r="223" spans="1:14" ht="15.75" thickBot="1">
      <c r="A223" s="226" t="s">
        <v>153</v>
      </c>
      <c r="B223" s="264" t="s">
        <v>216</v>
      </c>
      <c r="C223" s="261">
        <v>8</v>
      </c>
      <c r="D223" s="167">
        <v>1</v>
      </c>
      <c r="E223" s="288">
        <v>1</v>
      </c>
      <c r="F223" s="163">
        <f t="shared" si="14"/>
        <v>0</v>
      </c>
      <c r="G223" s="201">
        <v>0</v>
      </c>
      <c r="H223" s="171" t="s">
        <v>179</v>
      </c>
      <c r="I223" s="212" t="s">
        <v>34</v>
      </c>
      <c r="J223" s="181">
        <f t="shared" si="15"/>
        <v>34</v>
      </c>
      <c r="K223" s="184">
        <v>30</v>
      </c>
      <c r="L223" s="168">
        <v>0</v>
      </c>
      <c r="M223" s="202">
        <v>4</v>
      </c>
      <c r="N223" s="217">
        <f t="shared" si="13"/>
        <v>0</v>
      </c>
    </row>
    <row r="224" spans="1:14" ht="15.75" thickBot="1">
      <c r="A224" s="59"/>
      <c r="B224" s="86" t="s">
        <v>41</v>
      </c>
      <c r="C224" s="204"/>
      <c r="D224" s="189">
        <f>SUM(D213:D223)</f>
        <v>13</v>
      </c>
      <c r="E224" s="189">
        <f>SUM(E213:E223)</f>
        <v>11.5</v>
      </c>
      <c r="F224" s="190">
        <f>SUM(F213:F223)</f>
        <v>1.5</v>
      </c>
      <c r="G224" s="191">
        <v>0</v>
      </c>
      <c r="H224" s="204" t="s">
        <v>42</v>
      </c>
      <c r="I224" s="192" t="s">
        <v>42</v>
      </c>
      <c r="J224" s="193">
        <f>SUM(J213:J223)</f>
        <v>387</v>
      </c>
      <c r="K224" s="190">
        <f>SUM(K213:K223)</f>
        <v>255</v>
      </c>
      <c r="L224" s="190">
        <f>SUM(L213:L223)</f>
        <v>90</v>
      </c>
      <c r="M224" s="192">
        <f>SUM(M213:M223)</f>
        <v>42</v>
      </c>
      <c r="N224" s="204">
        <f>SUM(N213:N223)</f>
        <v>45</v>
      </c>
    </row>
    <row r="225" spans="1:14" ht="15">
      <c r="A225" s="60"/>
      <c r="B225" s="74" t="s">
        <v>66</v>
      </c>
      <c r="C225" s="228"/>
      <c r="D225" s="194">
        <v>0</v>
      </c>
      <c r="E225" s="194">
        <v>0</v>
      </c>
      <c r="F225" s="195">
        <v>0</v>
      </c>
      <c r="G225" s="196">
        <v>0</v>
      </c>
      <c r="H225" s="203" t="s">
        <v>42</v>
      </c>
      <c r="I225" s="197" t="s">
        <v>42</v>
      </c>
      <c r="J225" s="198">
        <v>0</v>
      </c>
      <c r="K225" s="195">
        <v>0</v>
      </c>
      <c r="L225" s="163">
        <v>0</v>
      </c>
      <c r="M225" s="197">
        <v>0</v>
      </c>
      <c r="N225" s="199">
        <v>0</v>
      </c>
    </row>
    <row r="226" spans="1:14" ht="15.75" thickBot="1">
      <c r="A226" s="128"/>
      <c r="B226" s="136" t="s">
        <v>67</v>
      </c>
      <c r="C226" s="212"/>
      <c r="D226" s="183">
        <v>0</v>
      </c>
      <c r="E226" s="184">
        <v>0</v>
      </c>
      <c r="F226" s="184">
        <v>0</v>
      </c>
      <c r="G226" s="169">
        <v>0</v>
      </c>
      <c r="H226" s="212" t="s">
        <v>42</v>
      </c>
      <c r="I226" s="153" t="s">
        <v>42</v>
      </c>
      <c r="J226" s="181">
        <v>0</v>
      </c>
      <c r="K226" s="184">
        <v>0</v>
      </c>
      <c r="L226" s="184">
        <v>0</v>
      </c>
      <c r="M226" s="169">
        <v>0</v>
      </c>
      <c r="N226" s="153">
        <v>0</v>
      </c>
    </row>
    <row r="227" spans="1:14" ht="15.75" thickBot="1">
      <c r="A227" s="61" t="s">
        <v>43</v>
      </c>
      <c r="B227" s="62" t="s">
        <v>48</v>
      </c>
      <c r="C227" s="62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6"/>
    </row>
    <row r="228" spans="1:14" ht="15">
      <c r="A228" s="76" t="s">
        <v>32</v>
      </c>
      <c r="B228" s="76" t="s">
        <v>217</v>
      </c>
      <c r="C228" s="205">
        <v>8</v>
      </c>
      <c r="D228" s="287">
        <v>1</v>
      </c>
      <c r="E228" s="162">
        <v>1</v>
      </c>
      <c r="F228" s="163">
        <v>0</v>
      </c>
      <c r="G228" s="165">
        <v>0</v>
      </c>
      <c r="H228" s="147" t="s">
        <v>179</v>
      </c>
      <c r="I228" s="205" t="s">
        <v>34</v>
      </c>
      <c r="J228" s="178">
        <v>34</v>
      </c>
      <c r="K228" s="179">
        <v>30</v>
      </c>
      <c r="L228" s="179">
        <v>0</v>
      </c>
      <c r="M228" s="150">
        <v>4</v>
      </c>
      <c r="N228" s="205">
        <f>F228*30</f>
        <v>0</v>
      </c>
    </row>
    <row r="229" spans="1:14" ht="15">
      <c r="A229" s="81" t="s">
        <v>35</v>
      </c>
      <c r="B229" s="283" t="s">
        <v>218</v>
      </c>
      <c r="C229" s="211">
        <v>7</v>
      </c>
      <c r="D229" s="178">
        <v>2</v>
      </c>
      <c r="E229" s="162">
        <v>1</v>
      </c>
      <c r="F229" s="163">
        <f>D229-E229</f>
        <v>1</v>
      </c>
      <c r="G229" s="180">
        <v>0</v>
      </c>
      <c r="H229" s="151" t="s">
        <v>179</v>
      </c>
      <c r="I229" s="211" t="s">
        <v>40</v>
      </c>
      <c r="J229" s="178">
        <f>SUM(K229:M229)</f>
        <v>60</v>
      </c>
      <c r="K229" s="179">
        <v>0</v>
      </c>
      <c r="L229" s="179">
        <v>15</v>
      </c>
      <c r="M229" s="150">
        <v>45</v>
      </c>
      <c r="N229" s="211">
        <f>F229*30</f>
        <v>30</v>
      </c>
    </row>
    <row r="230" spans="1:14" ht="15.75" thickBot="1">
      <c r="A230" s="128" t="s">
        <v>36</v>
      </c>
      <c r="B230" s="285" t="s">
        <v>219</v>
      </c>
      <c r="C230" s="212">
        <v>8</v>
      </c>
      <c r="D230" s="183">
        <v>2</v>
      </c>
      <c r="E230" s="184">
        <v>1</v>
      </c>
      <c r="F230" s="184">
        <f>D230-E230</f>
        <v>1</v>
      </c>
      <c r="G230" s="169">
        <v>0</v>
      </c>
      <c r="H230" s="153" t="s">
        <v>179</v>
      </c>
      <c r="I230" s="212" t="s">
        <v>40</v>
      </c>
      <c r="J230" s="167">
        <f>SUM(K230:M230)</f>
        <v>30</v>
      </c>
      <c r="K230" s="184">
        <v>0</v>
      </c>
      <c r="L230" s="184">
        <v>15</v>
      </c>
      <c r="M230" s="202">
        <v>15</v>
      </c>
      <c r="N230" s="217">
        <f>F230*30</f>
        <v>30</v>
      </c>
    </row>
    <row r="231" spans="1:14" ht="15.75" thickBot="1">
      <c r="A231" s="69"/>
      <c r="B231" s="82" t="s">
        <v>41</v>
      </c>
      <c r="C231" s="185"/>
      <c r="D231" s="155">
        <f>SUM(D228:D230)</f>
        <v>5</v>
      </c>
      <c r="E231" s="156">
        <f>SUM(E228:E230)</f>
        <v>3</v>
      </c>
      <c r="F231" s="157">
        <f>SUM(F228:F230)</f>
        <v>2</v>
      </c>
      <c r="G231" s="158">
        <v>0</v>
      </c>
      <c r="H231" s="159" t="s">
        <v>42</v>
      </c>
      <c r="I231" s="159" t="s">
        <v>42</v>
      </c>
      <c r="J231" s="188">
        <f>SUM(J228:J230)</f>
        <v>124</v>
      </c>
      <c r="K231" s="156">
        <f>SUM(K228:K230)</f>
        <v>30</v>
      </c>
      <c r="L231" s="190">
        <f>SUM(L228:L230)</f>
        <v>30</v>
      </c>
      <c r="M231" s="192">
        <f>SUM(M228:M230)</f>
        <v>64</v>
      </c>
      <c r="N231" s="205">
        <f>F231*30</f>
        <v>60</v>
      </c>
    </row>
    <row r="232" spans="1:14" ht="15">
      <c r="A232" s="79"/>
      <c r="B232" s="76" t="s">
        <v>66</v>
      </c>
      <c r="C232" s="186"/>
      <c r="D232" s="161">
        <v>0</v>
      </c>
      <c r="E232" s="162">
        <v>0</v>
      </c>
      <c r="F232" s="163">
        <v>0</v>
      </c>
      <c r="G232" s="164">
        <v>0</v>
      </c>
      <c r="H232" s="147" t="s">
        <v>42</v>
      </c>
      <c r="I232" s="147" t="s">
        <v>42</v>
      </c>
      <c r="J232" s="150">
        <v>0</v>
      </c>
      <c r="K232" s="163">
        <v>0</v>
      </c>
      <c r="L232" s="163">
        <v>0</v>
      </c>
      <c r="M232" s="150">
        <v>0</v>
      </c>
      <c r="N232" s="205">
        <f>F232*30</f>
        <v>0</v>
      </c>
    </row>
    <row r="233" spans="1:14" ht="15.75" thickBot="1">
      <c r="A233" s="84"/>
      <c r="B233" s="60" t="s">
        <v>67</v>
      </c>
      <c r="C233" s="187"/>
      <c r="D233" s="166">
        <f>D229+D230</f>
        <v>4</v>
      </c>
      <c r="E233" s="167">
        <v>2</v>
      </c>
      <c r="F233" s="163">
        <f>D233-E233</f>
        <v>2</v>
      </c>
      <c r="G233" s="169">
        <v>0</v>
      </c>
      <c r="H233" s="159" t="s">
        <v>42</v>
      </c>
      <c r="I233" s="159" t="s">
        <v>42</v>
      </c>
      <c r="J233" s="170">
        <f>SUM(J229:J230)</f>
        <v>90</v>
      </c>
      <c r="K233" s="168">
        <v>0</v>
      </c>
      <c r="L233" s="168">
        <v>30</v>
      </c>
      <c r="M233" s="202">
        <f>SUM(M229:M230)</f>
        <v>60</v>
      </c>
      <c r="N233" s="217">
        <f>SUM(N229:N230)</f>
        <v>60</v>
      </c>
    </row>
    <row r="234" spans="1:14" ht="15.75" thickBot="1">
      <c r="A234" s="61" t="s">
        <v>47</v>
      </c>
      <c r="B234" s="62" t="s">
        <v>142</v>
      </c>
      <c r="C234" s="62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6"/>
    </row>
    <row r="235" spans="1:14" ht="15">
      <c r="A235" s="76" t="s">
        <v>32</v>
      </c>
      <c r="B235" s="289" t="s">
        <v>58</v>
      </c>
      <c r="C235" s="172">
        <v>7</v>
      </c>
      <c r="D235" s="173">
        <v>4</v>
      </c>
      <c r="E235" s="231">
        <v>2</v>
      </c>
      <c r="F235" s="163">
        <f aca="true" t="shared" si="16" ref="F235:F240">D235-E235</f>
        <v>2</v>
      </c>
      <c r="G235" s="165">
        <v>0</v>
      </c>
      <c r="H235" s="147" t="s">
        <v>179</v>
      </c>
      <c r="I235" s="172" t="s">
        <v>40</v>
      </c>
      <c r="J235" s="230">
        <f aca="true" t="shared" si="17" ref="J235:J240">SUM(K235:M235)</f>
        <v>60</v>
      </c>
      <c r="K235" s="209">
        <v>30</v>
      </c>
      <c r="L235" s="174">
        <v>0</v>
      </c>
      <c r="M235" s="148">
        <v>30</v>
      </c>
      <c r="N235" s="205">
        <f aca="true" t="shared" si="18" ref="N235:N243">F235*30</f>
        <v>60</v>
      </c>
    </row>
    <row r="236" spans="1:14" ht="15">
      <c r="A236" s="81" t="s">
        <v>35</v>
      </c>
      <c r="B236" s="290" t="s">
        <v>58</v>
      </c>
      <c r="C236" s="175">
        <v>7</v>
      </c>
      <c r="D236" s="161">
        <v>4</v>
      </c>
      <c r="E236" s="162">
        <v>2</v>
      </c>
      <c r="F236" s="163">
        <f t="shared" si="16"/>
        <v>2</v>
      </c>
      <c r="G236" s="164">
        <v>0</v>
      </c>
      <c r="H236" s="149" t="s">
        <v>179</v>
      </c>
      <c r="I236" s="175" t="s">
        <v>40</v>
      </c>
      <c r="J236" s="187">
        <f t="shared" si="17"/>
        <v>60</v>
      </c>
      <c r="K236" s="168">
        <v>30</v>
      </c>
      <c r="L236" s="163">
        <v>0</v>
      </c>
      <c r="M236" s="150">
        <v>30</v>
      </c>
      <c r="N236" s="217">
        <f t="shared" si="18"/>
        <v>60</v>
      </c>
    </row>
    <row r="237" spans="1:14" ht="15">
      <c r="A237" s="60" t="s">
        <v>36</v>
      </c>
      <c r="B237" s="291" t="s">
        <v>58</v>
      </c>
      <c r="C237" s="175">
        <v>8</v>
      </c>
      <c r="D237" s="161">
        <v>4</v>
      </c>
      <c r="E237" s="162">
        <v>2</v>
      </c>
      <c r="F237" s="163">
        <f t="shared" si="16"/>
        <v>2</v>
      </c>
      <c r="G237" s="164">
        <v>0</v>
      </c>
      <c r="H237" s="149" t="s">
        <v>179</v>
      </c>
      <c r="I237" s="175" t="s">
        <v>40</v>
      </c>
      <c r="J237" s="187">
        <f t="shared" si="17"/>
        <v>60</v>
      </c>
      <c r="K237" s="168">
        <v>30</v>
      </c>
      <c r="L237" s="163">
        <v>0</v>
      </c>
      <c r="M237" s="150">
        <v>30</v>
      </c>
      <c r="N237" s="217">
        <f t="shared" si="18"/>
        <v>60</v>
      </c>
    </row>
    <row r="238" spans="1:14" ht="15">
      <c r="A238" s="89" t="s">
        <v>38</v>
      </c>
      <c r="B238" s="292" t="s">
        <v>58</v>
      </c>
      <c r="C238" s="218">
        <v>8</v>
      </c>
      <c r="D238" s="166">
        <v>4</v>
      </c>
      <c r="E238" s="167">
        <v>2</v>
      </c>
      <c r="F238" s="195">
        <f t="shared" si="16"/>
        <v>2</v>
      </c>
      <c r="G238" s="201">
        <v>0</v>
      </c>
      <c r="H238" s="171" t="s">
        <v>179</v>
      </c>
      <c r="I238" s="218" t="s">
        <v>40</v>
      </c>
      <c r="J238" s="187">
        <f t="shared" si="17"/>
        <v>60</v>
      </c>
      <c r="K238" s="179">
        <v>30</v>
      </c>
      <c r="L238" s="168">
        <v>0</v>
      </c>
      <c r="M238" s="202">
        <v>30</v>
      </c>
      <c r="N238" s="217">
        <f t="shared" si="18"/>
        <v>60</v>
      </c>
    </row>
    <row r="239" spans="1:14" ht="15">
      <c r="A239" s="283" t="s">
        <v>154</v>
      </c>
      <c r="B239" s="293" t="s">
        <v>169</v>
      </c>
      <c r="C239" s="211">
        <v>7</v>
      </c>
      <c r="D239" s="177">
        <v>4</v>
      </c>
      <c r="E239" s="167">
        <v>2</v>
      </c>
      <c r="F239" s="179">
        <f t="shared" si="16"/>
        <v>2</v>
      </c>
      <c r="G239" s="180">
        <v>0</v>
      </c>
      <c r="H239" s="151" t="s">
        <v>179</v>
      </c>
      <c r="I239" s="211" t="s">
        <v>34</v>
      </c>
      <c r="J239" s="219">
        <f t="shared" si="17"/>
        <v>60</v>
      </c>
      <c r="K239" s="179">
        <v>0</v>
      </c>
      <c r="L239" s="179">
        <v>30</v>
      </c>
      <c r="M239" s="180">
        <v>30</v>
      </c>
      <c r="N239" s="228">
        <v>60</v>
      </c>
    </row>
    <row r="240" spans="1:14" ht="15.75" thickBot="1">
      <c r="A240" s="284" t="s">
        <v>155</v>
      </c>
      <c r="B240" s="294" t="s">
        <v>170</v>
      </c>
      <c r="C240" s="208">
        <v>8</v>
      </c>
      <c r="D240" s="229">
        <v>4</v>
      </c>
      <c r="E240" s="167">
        <v>2</v>
      </c>
      <c r="F240" s="195">
        <f t="shared" si="16"/>
        <v>2</v>
      </c>
      <c r="G240" s="196">
        <v>0</v>
      </c>
      <c r="H240" s="199" t="s">
        <v>179</v>
      </c>
      <c r="I240" s="206" t="s">
        <v>34</v>
      </c>
      <c r="J240" s="186">
        <f t="shared" si="17"/>
        <v>60</v>
      </c>
      <c r="K240" s="195">
        <v>0</v>
      </c>
      <c r="L240" s="195">
        <v>30</v>
      </c>
      <c r="M240" s="202">
        <v>30</v>
      </c>
      <c r="N240" s="212">
        <v>60</v>
      </c>
    </row>
    <row r="241" spans="1:14" ht="15.75" thickBot="1">
      <c r="A241" s="91"/>
      <c r="B241" s="59" t="s">
        <v>41</v>
      </c>
      <c r="C241" s="193"/>
      <c r="D241" s="188">
        <f>SUM(D235:D240)</f>
        <v>24</v>
      </c>
      <c r="E241" s="189">
        <f>SUM(E235:E240)</f>
        <v>12</v>
      </c>
      <c r="F241" s="190">
        <f>SUM(F235:F240)</f>
        <v>12</v>
      </c>
      <c r="G241" s="191">
        <v>0</v>
      </c>
      <c r="H241" s="192" t="s">
        <v>42</v>
      </c>
      <c r="I241" s="192" t="s">
        <v>42</v>
      </c>
      <c r="J241" s="216">
        <f>SUM(J235:J240)</f>
        <v>360</v>
      </c>
      <c r="K241" s="190">
        <f>SUM(K235:K240)</f>
        <v>120</v>
      </c>
      <c r="L241" s="190">
        <f>SUM(L235:L240)</f>
        <v>60</v>
      </c>
      <c r="M241" s="191">
        <f>SUM(M235:M240)</f>
        <v>180</v>
      </c>
      <c r="N241" s="204">
        <f t="shared" si="18"/>
        <v>360</v>
      </c>
    </row>
    <row r="242" spans="1:14" ht="15">
      <c r="A242" s="121"/>
      <c r="B242" s="78" t="s">
        <v>66</v>
      </c>
      <c r="C242" s="186"/>
      <c r="D242" s="161">
        <v>0</v>
      </c>
      <c r="E242" s="162">
        <v>0</v>
      </c>
      <c r="F242" s="163">
        <v>0</v>
      </c>
      <c r="G242" s="164">
        <v>0</v>
      </c>
      <c r="H242" s="149" t="s">
        <v>42</v>
      </c>
      <c r="I242" s="149" t="s">
        <v>42</v>
      </c>
      <c r="J242" s="150">
        <v>0</v>
      </c>
      <c r="K242" s="163">
        <v>0</v>
      </c>
      <c r="L242" s="163">
        <v>0</v>
      </c>
      <c r="M242" s="164">
        <v>0</v>
      </c>
      <c r="N242" s="217">
        <f t="shared" si="18"/>
        <v>0</v>
      </c>
    </row>
    <row r="243" spans="1:14" ht="15.75" thickBot="1">
      <c r="A243" s="69"/>
      <c r="B243" s="82" t="s">
        <v>67</v>
      </c>
      <c r="C243" s="185"/>
      <c r="D243" s="155">
        <f>D235+D236+D237+D238</f>
        <v>16</v>
      </c>
      <c r="E243" s="156">
        <f>E235+E236+E237+E238</f>
        <v>8</v>
      </c>
      <c r="F243" s="156">
        <f>F235+F236+F237+F238</f>
        <v>8</v>
      </c>
      <c r="G243" s="158">
        <v>0</v>
      </c>
      <c r="H243" s="159" t="s">
        <v>42</v>
      </c>
      <c r="I243" s="159" t="s">
        <v>42</v>
      </c>
      <c r="J243" s="155">
        <f>J235+J236+J237+J238</f>
        <v>240</v>
      </c>
      <c r="K243" s="157">
        <f>K235+K236+K237+K238</f>
        <v>120</v>
      </c>
      <c r="L243" s="156">
        <f>L235+L236+L237+L238</f>
        <v>0</v>
      </c>
      <c r="M243" s="214">
        <f>SUM(M235:M238)</f>
        <v>120</v>
      </c>
      <c r="N243" s="206">
        <f t="shared" si="18"/>
        <v>240</v>
      </c>
    </row>
    <row r="244" spans="1:14" ht="15.75" thickBot="1">
      <c r="A244" s="61" t="s">
        <v>108</v>
      </c>
      <c r="B244" s="62" t="s">
        <v>74</v>
      </c>
      <c r="C244" s="62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6"/>
    </row>
    <row r="245" spans="1:14" ht="15">
      <c r="A245" s="76" t="s">
        <v>32</v>
      </c>
      <c r="B245" s="289" t="s">
        <v>89</v>
      </c>
      <c r="C245" s="147">
        <v>7</v>
      </c>
      <c r="D245" s="162">
        <v>2</v>
      </c>
      <c r="E245" s="163">
        <v>1</v>
      </c>
      <c r="F245" s="163">
        <f aca="true" t="shared" si="19" ref="F245:F250">D245-E245</f>
        <v>1</v>
      </c>
      <c r="G245" s="164">
        <v>0</v>
      </c>
      <c r="H245" s="217" t="s">
        <v>180</v>
      </c>
      <c r="I245" s="149" t="s">
        <v>34</v>
      </c>
      <c r="J245" s="162">
        <f aca="true" t="shared" si="20" ref="J245:J250">SUM(K245:M245)</f>
        <v>34</v>
      </c>
      <c r="K245" s="163">
        <v>30</v>
      </c>
      <c r="L245" s="163">
        <v>0</v>
      </c>
      <c r="M245" s="150">
        <v>4</v>
      </c>
      <c r="N245" s="205">
        <f aca="true" t="shared" si="21" ref="N245:N251">F245*30</f>
        <v>30</v>
      </c>
    </row>
    <row r="246" spans="1:14" ht="15">
      <c r="A246" s="81" t="s">
        <v>35</v>
      </c>
      <c r="B246" s="290" t="s">
        <v>89</v>
      </c>
      <c r="C246" s="211">
        <v>7</v>
      </c>
      <c r="D246" s="178">
        <v>1</v>
      </c>
      <c r="E246" s="162">
        <v>0.5</v>
      </c>
      <c r="F246" s="163">
        <f t="shared" si="19"/>
        <v>0.5</v>
      </c>
      <c r="G246" s="180">
        <v>0</v>
      </c>
      <c r="H246" s="211" t="s">
        <v>179</v>
      </c>
      <c r="I246" s="211" t="s">
        <v>34</v>
      </c>
      <c r="J246" s="162">
        <f t="shared" si="20"/>
        <v>17</v>
      </c>
      <c r="K246" s="179">
        <v>0</v>
      </c>
      <c r="L246" s="179">
        <v>15</v>
      </c>
      <c r="M246" s="150">
        <v>2</v>
      </c>
      <c r="N246" s="217">
        <f t="shared" si="21"/>
        <v>15</v>
      </c>
    </row>
    <row r="247" spans="1:14" ht="15">
      <c r="A247" s="81" t="s">
        <v>36</v>
      </c>
      <c r="B247" s="290" t="s">
        <v>90</v>
      </c>
      <c r="C247" s="211">
        <v>8</v>
      </c>
      <c r="D247" s="178">
        <v>2</v>
      </c>
      <c r="E247" s="162">
        <v>1</v>
      </c>
      <c r="F247" s="163">
        <v>1</v>
      </c>
      <c r="G247" s="180">
        <v>1</v>
      </c>
      <c r="H247" s="211" t="s">
        <v>180</v>
      </c>
      <c r="I247" s="211" t="s">
        <v>34</v>
      </c>
      <c r="J247" s="162">
        <f t="shared" si="20"/>
        <v>34</v>
      </c>
      <c r="K247" s="179">
        <v>30</v>
      </c>
      <c r="L247" s="179">
        <v>0</v>
      </c>
      <c r="M247" s="150">
        <v>4</v>
      </c>
      <c r="N247" s="211">
        <f t="shared" si="21"/>
        <v>30</v>
      </c>
    </row>
    <row r="248" spans="1:14" ht="15">
      <c r="A248" s="81" t="s">
        <v>38</v>
      </c>
      <c r="B248" s="290" t="s">
        <v>90</v>
      </c>
      <c r="C248" s="211">
        <v>8</v>
      </c>
      <c r="D248" s="178">
        <v>1</v>
      </c>
      <c r="E248" s="162">
        <v>0.5</v>
      </c>
      <c r="F248" s="163">
        <f t="shared" si="19"/>
        <v>0.5</v>
      </c>
      <c r="G248" s="180">
        <v>1</v>
      </c>
      <c r="H248" s="211" t="s">
        <v>179</v>
      </c>
      <c r="I248" s="211" t="s">
        <v>34</v>
      </c>
      <c r="J248" s="162">
        <f t="shared" si="20"/>
        <v>17</v>
      </c>
      <c r="K248" s="179">
        <v>0</v>
      </c>
      <c r="L248" s="179">
        <v>15</v>
      </c>
      <c r="M248" s="150">
        <v>2</v>
      </c>
      <c r="N248" s="211">
        <f t="shared" si="21"/>
        <v>15</v>
      </c>
    </row>
    <row r="249" spans="1:14" ht="15">
      <c r="A249" s="81" t="s">
        <v>154</v>
      </c>
      <c r="B249" s="293" t="s">
        <v>91</v>
      </c>
      <c r="C249" s="211">
        <v>7</v>
      </c>
      <c r="D249" s="178">
        <v>2</v>
      </c>
      <c r="E249" s="162">
        <v>1.5</v>
      </c>
      <c r="F249" s="163">
        <f t="shared" si="19"/>
        <v>0.5</v>
      </c>
      <c r="G249" s="180">
        <v>1</v>
      </c>
      <c r="H249" s="211" t="s">
        <v>179</v>
      </c>
      <c r="I249" s="211" t="s">
        <v>34</v>
      </c>
      <c r="J249" s="162">
        <f t="shared" si="20"/>
        <v>75</v>
      </c>
      <c r="K249" s="179">
        <v>0</v>
      </c>
      <c r="L249" s="179">
        <v>30</v>
      </c>
      <c r="M249" s="150">
        <v>45</v>
      </c>
      <c r="N249" s="211">
        <f t="shared" si="21"/>
        <v>15</v>
      </c>
    </row>
    <row r="250" spans="1:14" ht="15.75" thickBot="1">
      <c r="A250" s="81" t="s">
        <v>155</v>
      </c>
      <c r="B250" s="295" t="s">
        <v>92</v>
      </c>
      <c r="C250" s="212">
        <v>8</v>
      </c>
      <c r="D250" s="167">
        <v>2</v>
      </c>
      <c r="E250" s="162">
        <v>1.5</v>
      </c>
      <c r="F250" s="163">
        <f t="shared" si="19"/>
        <v>0.5</v>
      </c>
      <c r="G250" s="169">
        <v>1</v>
      </c>
      <c r="H250" s="153" t="s">
        <v>179</v>
      </c>
      <c r="I250" s="212" t="s">
        <v>34</v>
      </c>
      <c r="J250" s="162">
        <f t="shared" si="20"/>
        <v>75</v>
      </c>
      <c r="K250" s="168">
        <v>0</v>
      </c>
      <c r="L250" s="168">
        <v>30</v>
      </c>
      <c r="M250" s="202">
        <v>45</v>
      </c>
      <c r="N250" s="217">
        <f t="shared" si="21"/>
        <v>15</v>
      </c>
    </row>
    <row r="251" spans="1:14" ht="15.75" thickBot="1">
      <c r="A251" s="91"/>
      <c r="B251" s="59" t="s">
        <v>41</v>
      </c>
      <c r="C251" s="193"/>
      <c r="D251" s="188">
        <f>SUM(D245:D250)</f>
        <v>10</v>
      </c>
      <c r="E251" s="189">
        <f>SUM(E245:E250)</f>
        <v>6</v>
      </c>
      <c r="F251" s="190">
        <f>SUM(F245:F250)</f>
        <v>4</v>
      </c>
      <c r="G251" s="191">
        <f>SUM(G245:G250)</f>
        <v>4</v>
      </c>
      <c r="H251" s="204" t="s">
        <v>42</v>
      </c>
      <c r="I251" s="192" t="s">
        <v>42</v>
      </c>
      <c r="J251" s="216">
        <f>SUM(J245:J250)</f>
        <v>252</v>
      </c>
      <c r="K251" s="190">
        <f>SUM(K245:K250)</f>
        <v>60</v>
      </c>
      <c r="L251" s="190">
        <f>SUM(L245:L250)</f>
        <v>90</v>
      </c>
      <c r="M251" s="190">
        <v>0</v>
      </c>
      <c r="N251" s="204">
        <f t="shared" si="21"/>
        <v>120</v>
      </c>
    </row>
    <row r="252" spans="1:14" ht="15">
      <c r="A252" s="79"/>
      <c r="B252" s="76" t="s">
        <v>66</v>
      </c>
      <c r="C252" s="186"/>
      <c r="D252" s="161">
        <f>SUM(D247:D250)</f>
        <v>7</v>
      </c>
      <c r="E252" s="162">
        <f>SUM(E247:E250)</f>
        <v>4.5</v>
      </c>
      <c r="F252" s="163">
        <f>SUM(F247:F250)</f>
        <v>2.5</v>
      </c>
      <c r="G252" s="164">
        <v>4</v>
      </c>
      <c r="H252" s="205" t="s">
        <v>42</v>
      </c>
      <c r="I252" s="147" t="s">
        <v>42</v>
      </c>
      <c r="J252" s="150">
        <f>SUM(J247:J250)</f>
        <v>201</v>
      </c>
      <c r="K252" s="163">
        <f>SUM(K247:K250)</f>
        <v>30</v>
      </c>
      <c r="L252" s="163">
        <f>SUM(L247:L250)</f>
        <v>75</v>
      </c>
      <c r="M252" s="165">
        <v>0</v>
      </c>
      <c r="N252" s="205">
        <f>SUM(N247:N250)</f>
        <v>75</v>
      </c>
    </row>
    <row r="253" spans="1:14" ht="15.75" thickBot="1">
      <c r="A253" s="84"/>
      <c r="B253" s="60" t="s">
        <v>67</v>
      </c>
      <c r="C253" s="187"/>
      <c r="D253" s="166">
        <v>0</v>
      </c>
      <c r="E253" s="167">
        <v>0</v>
      </c>
      <c r="F253" s="168">
        <v>0</v>
      </c>
      <c r="G253" s="201">
        <v>0</v>
      </c>
      <c r="H253" s="228" t="s">
        <v>42</v>
      </c>
      <c r="I253" s="199" t="s">
        <v>42</v>
      </c>
      <c r="J253" s="170">
        <v>0</v>
      </c>
      <c r="K253" s="168">
        <v>0</v>
      </c>
      <c r="L253" s="168">
        <v>0</v>
      </c>
      <c r="M253" s="169">
        <v>0</v>
      </c>
      <c r="N253" s="171">
        <v>0</v>
      </c>
    </row>
    <row r="254" spans="1:14" ht="15.75" thickBot="1">
      <c r="A254" s="145" t="s">
        <v>168</v>
      </c>
      <c r="B254" s="110"/>
      <c r="C254" s="85"/>
      <c r="D254" s="85"/>
      <c r="E254" s="85"/>
      <c r="F254" s="85"/>
      <c r="G254" s="85"/>
      <c r="H254" s="114"/>
      <c r="I254" s="114"/>
      <c r="J254" s="85"/>
      <c r="K254" s="85"/>
      <c r="L254" s="85"/>
      <c r="M254" s="85"/>
      <c r="N254" s="86"/>
    </row>
    <row r="255" spans="1:14" ht="15">
      <c r="A255" s="76" t="s">
        <v>32</v>
      </c>
      <c r="B255" s="296" t="s">
        <v>164</v>
      </c>
      <c r="C255" s="147">
        <v>7</v>
      </c>
      <c r="D255" s="231">
        <v>2</v>
      </c>
      <c r="E255" s="174">
        <v>0</v>
      </c>
      <c r="F255" s="174">
        <v>2</v>
      </c>
      <c r="G255" s="165">
        <v>2</v>
      </c>
      <c r="H255" s="205" t="s">
        <v>179</v>
      </c>
      <c r="I255" s="205" t="s">
        <v>40</v>
      </c>
      <c r="J255" s="231">
        <v>1</v>
      </c>
      <c r="K255" s="174">
        <v>0</v>
      </c>
      <c r="L255" s="174">
        <v>0</v>
      </c>
      <c r="M255" s="165">
        <v>1</v>
      </c>
      <c r="N255" s="205">
        <v>30</v>
      </c>
    </row>
    <row r="256" spans="1:14" ht="15">
      <c r="A256" s="60" t="s">
        <v>35</v>
      </c>
      <c r="B256" s="293" t="s">
        <v>165</v>
      </c>
      <c r="C256" s="211">
        <v>8</v>
      </c>
      <c r="D256" s="178">
        <v>2</v>
      </c>
      <c r="E256" s="179">
        <v>0</v>
      </c>
      <c r="F256" s="179">
        <v>2</v>
      </c>
      <c r="G256" s="180">
        <v>2</v>
      </c>
      <c r="H256" s="211" t="s">
        <v>179</v>
      </c>
      <c r="I256" s="211" t="s">
        <v>40</v>
      </c>
      <c r="J256" s="178">
        <v>1</v>
      </c>
      <c r="K256" s="179">
        <v>0</v>
      </c>
      <c r="L256" s="179">
        <v>0</v>
      </c>
      <c r="M256" s="180">
        <v>1</v>
      </c>
      <c r="N256" s="151">
        <v>30</v>
      </c>
    </row>
    <row r="257" spans="1:14" ht="15">
      <c r="A257" s="81" t="s">
        <v>36</v>
      </c>
      <c r="B257" s="293" t="s">
        <v>171</v>
      </c>
      <c r="C257" s="217">
        <v>7</v>
      </c>
      <c r="D257" s="208">
        <v>2</v>
      </c>
      <c r="E257" s="163">
        <v>0</v>
      </c>
      <c r="F257" s="208">
        <v>2</v>
      </c>
      <c r="G257" s="196">
        <v>2</v>
      </c>
      <c r="H257" s="228" t="s">
        <v>179</v>
      </c>
      <c r="I257" s="228" t="s">
        <v>40</v>
      </c>
      <c r="J257" s="186">
        <v>1</v>
      </c>
      <c r="K257" s="163">
        <v>0</v>
      </c>
      <c r="L257" s="163">
        <v>0</v>
      </c>
      <c r="M257" s="164">
        <v>1</v>
      </c>
      <c r="N257" s="149">
        <v>30</v>
      </c>
    </row>
    <row r="258" spans="1:14" ht="15.75" thickBot="1">
      <c r="A258" s="82" t="s">
        <v>38</v>
      </c>
      <c r="B258" s="297" t="s">
        <v>172</v>
      </c>
      <c r="C258" s="212">
        <v>8</v>
      </c>
      <c r="D258" s="213">
        <v>2</v>
      </c>
      <c r="E258" s="157">
        <v>0</v>
      </c>
      <c r="F258" s="213">
        <v>2</v>
      </c>
      <c r="G258" s="169">
        <v>2</v>
      </c>
      <c r="H258" s="212" t="s">
        <v>179</v>
      </c>
      <c r="I258" s="212" t="s">
        <v>40</v>
      </c>
      <c r="J258" s="214">
        <v>1</v>
      </c>
      <c r="K258" s="157">
        <v>0</v>
      </c>
      <c r="L258" s="157">
        <v>0</v>
      </c>
      <c r="M258" s="158">
        <v>1</v>
      </c>
      <c r="N258" s="212">
        <v>30</v>
      </c>
    </row>
    <row r="259" spans="1:14" ht="15.75" thickBot="1">
      <c r="A259" s="64"/>
      <c r="B259" s="104"/>
      <c r="C259" s="71"/>
      <c r="D259" s="71"/>
      <c r="E259" s="71"/>
      <c r="F259" s="71"/>
      <c r="G259" s="104"/>
      <c r="H259" s="117"/>
      <c r="I259" s="117"/>
      <c r="J259" s="85"/>
      <c r="K259" s="85"/>
      <c r="L259" s="85"/>
      <c r="M259" s="85"/>
      <c r="N259" s="105"/>
    </row>
    <row r="260" spans="1:14" ht="15">
      <c r="A260" s="298" t="s">
        <v>188</v>
      </c>
      <c r="B260" s="299"/>
      <c r="C260" s="205">
        <v>7</v>
      </c>
      <c r="D260" s="174">
        <f>SUM(D257,D255,D249,D245:D246,D239,D235:D236,D229,D213,D216:D217,D219,D222)</f>
        <v>30</v>
      </c>
      <c r="E260" s="174">
        <f>SUM(E257,E255,E249,E245:E246,E239,E235:E236,E229,E213,E216:E217,E219,E222)</f>
        <v>15.5</v>
      </c>
      <c r="F260" s="174">
        <f>SUM(F257,F255,F249,F245:F246,F239,F235:F236,F229,F213,F216:F217,F219,F222)</f>
        <v>14.5</v>
      </c>
      <c r="G260" s="165">
        <f>SUM(G257,G255,G249,G245:G246,G239,G235:G236,G229,G213,G216:G217,G219,G222)</f>
        <v>5</v>
      </c>
      <c r="H260" s="205" t="s">
        <v>42</v>
      </c>
      <c r="I260" s="147" t="s">
        <v>42</v>
      </c>
      <c r="J260" s="174">
        <f>SUM(J257,J255,J249,J245:J246,J239,J235:J236,J229,J213,J216:J217,J219,J222)</f>
        <v>553</v>
      </c>
      <c r="K260" s="174">
        <f>SUM(K257,K255,K249,K245:K246,K239,K235:K236,K229,K213,K216:K217,K219,K222)</f>
        <v>225</v>
      </c>
      <c r="L260" s="174">
        <f>SUM(L257,L255,L249,L245:L246,L239,L235:L236,L229,L213,L216:L217,L219,L222)</f>
        <v>120</v>
      </c>
      <c r="M260" s="165">
        <f>SUM(M257,M255,M249,M245:M246,M239,M235:M236,M229,M213,M216:M217,M219,M222)</f>
        <v>208</v>
      </c>
      <c r="N260" s="147">
        <f>SUM(N257,N255,N249,N245:N246,N239,N235:N236,N229,N213,N216:N217,N219,N222)</f>
        <v>375</v>
      </c>
    </row>
    <row r="261" spans="1:14" ht="15.75" thickBot="1">
      <c r="A261" s="308" t="s">
        <v>188</v>
      </c>
      <c r="B261" s="309"/>
      <c r="C261" s="206">
        <v>8</v>
      </c>
      <c r="D261" s="157">
        <f>SUM(D258,D256,D250,D248,D247,D237:D238,D240,D230,D228,D214:D215,D218,D220:D221,D223)</f>
        <v>30</v>
      </c>
      <c r="E261" s="157">
        <f>SUM(E258,E256,E250,E248,E247,E237:E238,E240,E230,E228,E214:E215,E218,E220:E221,E223)</f>
        <v>17</v>
      </c>
      <c r="F261" s="157">
        <f>SUM(F258,F256,F250,F248,F247,F237:F238,F240,F230,F228,F214:F215,F218,F220:F221,F223)</f>
        <v>13</v>
      </c>
      <c r="G261" s="158">
        <f>SUM(G258,G256,G250,G248,G247,G237:G238,G240,G230,G228,G214:G215,G218,G220:G221,G223)</f>
        <v>7</v>
      </c>
      <c r="H261" s="206" t="s">
        <v>42</v>
      </c>
      <c r="I261" s="159" t="s">
        <v>42</v>
      </c>
      <c r="J261" s="157">
        <f>SUM(J258,J256,J250,J248,J247,J237:J238,J240,J230,J228,J214:J215,J218,J220:J221,J223)</f>
        <v>574</v>
      </c>
      <c r="K261" s="157">
        <f>SUM(K258,K256,K250,K248,K247,K237:K238,K240,K230,K228,K214:K215,K218,K220:K221,K223)</f>
        <v>240</v>
      </c>
      <c r="L261" s="157">
        <f>SUM(L258,L256,L250,L248,L247,L237:L238,L240,L230,L228,L214:L215,L218,L220:L221,L223)</f>
        <v>150</v>
      </c>
      <c r="M261" s="158">
        <f>SUM(M258,M256,M250,M248,M247,M237:M238,M240,M230,M228,M214:M215,M218,M220:M221,M223)</f>
        <v>184</v>
      </c>
      <c r="N261" s="159">
        <f>SUM(N258,N256,N250,N248,N247,N237:N238,N240,N230,N228,N214:N215,N218,N220:N221,N223)</f>
        <v>330</v>
      </c>
    </row>
    <row r="262" spans="1:14" ht="15.75" thickBot="1">
      <c r="A262" s="64"/>
      <c r="B262" s="65"/>
      <c r="C262" s="66"/>
      <c r="D262" s="66"/>
      <c r="E262" s="66"/>
      <c r="F262" s="66"/>
      <c r="G262" s="104"/>
      <c r="H262" s="104"/>
      <c r="I262" s="104"/>
      <c r="J262" s="104"/>
      <c r="K262" s="104"/>
      <c r="L262" s="104"/>
      <c r="M262" s="104"/>
      <c r="N262" s="105"/>
    </row>
    <row r="263" spans="1:14" ht="15.75" thickBot="1">
      <c r="A263" s="310" t="s">
        <v>93</v>
      </c>
      <c r="B263" s="311"/>
      <c r="C263" s="106" t="s">
        <v>42</v>
      </c>
      <c r="D263" s="92">
        <f>D260+D261</f>
        <v>60</v>
      </c>
      <c r="E263" s="278">
        <f>E260+E261</f>
        <v>32.5</v>
      </c>
      <c r="F263" s="278">
        <f>F260+F261</f>
        <v>27.5</v>
      </c>
      <c r="G263" s="114">
        <f>G260+G261</f>
        <v>12</v>
      </c>
      <c r="H263" s="286" t="s">
        <v>42</v>
      </c>
      <c r="I263" s="106" t="s">
        <v>42</v>
      </c>
      <c r="J263" s="92">
        <f>J260+J261</f>
        <v>1127</v>
      </c>
      <c r="K263" s="278">
        <f>K260+K261</f>
        <v>465</v>
      </c>
      <c r="L263" s="278">
        <f>L260+L261</f>
        <v>270</v>
      </c>
      <c r="M263" s="114">
        <f>M260+M261</f>
        <v>392</v>
      </c>
      <c r="N263" s="106">
        <f>N260+N261</f>
        <v>705</v>
      </c>
    </row>
    <row r="264" spans="1:14" ht="15">
      <c r="A264" s="107"/>
      <c r="B264" s="107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</row>
    <row r="265" spans="1:14" ht="15">
      <c r="A265" s="66"/>
      <c r="B265" s="65" t="s">
        <v>62</v>
      </c>
      <c r="C265" s="66"/>
      <c r="D265" s="66"/>
      <c r="E265" s="66"/>
      <c r="F265" s="66"/>
      <c r="G265" s="104"/>
      <c r="H265" s="104"/>
      <c r="I265" s="104"/>
      <c r="J265" s="104"/>
      <c r="K265" s="104"/>
      <c r="L265" s="104"/>
      <c r="M265" s="104"/>
      <c r="N265" s="104"/>
    </row>
    <row r="266" spans="1:14" ht="15">
      <c r="A266" s="66"/>
      <c r="B266" s="65"/>
      <c r="C266" s="66"/>
      <c r="D266" s="66"/>
      <c r="E266" s="66"/>
      <c r="F266" s="66"/>
      <c r="G266" s="104"/>
      <c r="H266" s="104"/>
      <c r="I266" s="104"/>
      <c r="J266" s="104"/>
      <c r="K266" s="104"/>
      <c r="L266" s="104"/>
      <c r="M266" s="104"/>
      <c r="N266" s="104"/>
    </row>
    <row r="267" spans="1:14" ht="15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</row>
    <row r="268" spans="1:14" ht="15">
      <c r="A268" s="108"/>
      <c r="B268" s="108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</row>
    <row r="269" spans="1:14" ht="15.75" thickBot="1">
      <c r="A269" s="108"/>
      <c r="B269" s="68" t="s">
        <v>94</v>
      </c>
      <c r="C269" s="108"/>
      <c r="D269" s="108"/>
      <c r="E269" s="108"/>
      <c r="F269" s="108"/>
      <c r="G269" s="71"/>
      <c r="H269" s="108"/>
      <c r="I269" s="108"/>
      <c r="J269" s="108"/>
      <c r="K269" s="108"/>
      <c r="L269" s="108"/>
      <c r="M269" s="108"/>
      <c r="N269" s="108"/>
    </row>
    <row r="270" spans="1:14" ht="15">
      <c r="A270" s="3" t="s">
        <v>1</v>
      </c>
      <c r="B270" s="25"/>
      <c r="C270" s="26"/>
      <c r="D270" s="302" t="s">
        <v>2</v>
      </c>
      <c r="E270" s="303"/>
      <c r="F270" s="303"/>
      <c r="G270" s="1" t="s">
        <v>3</v>
      </c>
      <c r="H270" s="2" t="s">
        <v>4</v>
      </c>
      <c r="I270" s="3" t="s">
        <v>5</v>
      </c>
      <c r="J270" s="302" t="s">
        <v>6</v>
      </c>
      <c r="K270" s="303"/>
      <c r="L270" s="303"/>
      <c r="M270" s="316"/>
      <c r="N270" s="317" t="s">
        <v>145</v>
      </c>
    </row>
    <row r="271" spans="1:14" ht="15">
      <c r="A271" s="9"/>
      <c r="B271" s="27" t="s">
        <v>7</v>
      </c>
      <c r="C271" s="4" t="s">
        <v>8</v>
      </c>
      <c r="D271" s="28" t="s">
        <v>9</v>
      </c>
      <c r="E271" s="5" t="s">
        <v>10</v>
      </c>
      <c r="F271" s="6" t="s">
        <v>11</v>
      </c>
      <c r="G271" s="7" t="s">
        <v>12</v>
      </c>
      <c r="H271" s="8" t="s">
        <v>13</v>
      </c>
      <c r="I271" s="9" t="s">
        <v>14</v>
      </c>
      <c r="J271" s="29" t="s">
        <v>9</v>
      </c>
      <c r="K271" s="314" t="s">
        <v>15</v>
      </c>
      <c r="L271" s="315"/>
      <c r="M271" s="235" t="s">
        <v>16</v>
      </c>
      <c r="N271" s="318"/>
    </row>
    <row r="272" spans="1:14" ht="15">
      <c r="A272" s="31"/>
      <c r="B272" s="27" t="s">
        <v>17</v>
      </c>
      <c r="C272" s="4"/>
      <c r="D272" s="9"/>
      <c r="E272" s="5" t="s">
        <v>18</v>
      </c>
      <c r="F272" s="10" t="s">
        <v>19</v>
      </c>
      <c r="G272" s="11" t="s">
        <v>20</v>
      </c>
      <c r="H272" s="8"/>
      <c r="I272" s="12" t="s">
        <v>21</v>
      </c>
      <c r="J272" s="13"/>
      <c r="K272" s="14" t="s">
        <v>22</v>
      </c>
      <c r="L272" s="15" t="s">
        <v>104</v>
      </c>
      <c r="M272" s="16"/>
      <c r="N272" s="318"/>
    </row>
    <row r="273" spans="1:14" ht="15">
      <c r="A273" s="9"/>
      <c r="B273" s="27"/>
      <c r="C273" s="8"/>
      <c r="D273" s="9"/>
      <c r="E273" s="5" t="s">
        <v>23</v>
      </c>
      <c r="F273" s="10" t="s">
        <v>24</v>
      </c>
      <c r="G273" s="11" t="s">
        <v>25</v>
      </c>
      <c r="H273" s="8"/>
      <c r="I273" s="9" t="s">
        <v>26</v>
      </c>
      <c r="J273" s="17"/>
      <c r="K273" s="32"/>
      <c r="L273" s="18"/>
      <c r="M273" s="236"/>
      <c r="N273" s="318"/>
    </row>
    <row r="274" spans="1:14" ht="15">
      <c r="A274" s="9"/>
      <c r="B274" s="33"/>
      <c r="C274" s="34"/>
      <c r="D274" s="9"/>
      <c r="E274" s="5" t="s">
        <v>27</v>
      </c>
      <c r="F274" s="10"/>
      <c r="G274" s="11" t="s">
        <v>28</v>
      </c>
      <c r="H274" s="8"/>
      <c r="I274" s="9" t="s">
        <v>64</v>
      </c>
      <c r="J274" s="17"/>
      <c r="K274" s="32"/>
      <c r="L274" s="5"/>
      <c r="M274" s="19"/>
      <c r="N274" s="318"/>
    </row>
    <row r="275" spans="1:14" ht="15">
      <c r="A275" s="9"/>
      <c r="B275" s="33"/>
      <c r="C275" s="34"/>
      <c r="D275" s="9"/>
      <c r="E275" s="5"/>
      <c r="F275" s="10"/>
      <c r="G275" s="11"/>
      <c r="H275" s="8"/>
      <c r="I275" s="9"/>
      <c r="J275" s="17"/>
      <c r="K275" s="32"/>
      <c r="L275" s="5"/>
      <c r="M275" s="19"/>
      <c r="N275" s="318"/>
    </row>
    <row r="276" spans="1:14" ht="15.75" thickBot="1">
      <c r="A276" s="35"/>
      <c r="B276" s="36"/>
      <c r="C276" s="24"/>
      <c r="D276" s="35"/>
      <c r="E276" s="20"/>
      <c r="F276" s="21"/>
      <c r="G276" s="20"/>
      <c r="H276" s="24"/>
      <c r="I276" s="35"/>
      <c r="J276" s="37"/>
      <c r="K276" s="38"/>
      <c r="L276" s="20"/>
      <c r="M276" s="225"/>
      <c r="N276" s="319"/>
    </row>
    <row r="277" spans="1:14" ht="15.75" thickBot="1">
      <c r="A277" s="69"/>
      <c r="B277" s="70" t="s">
        <v>29</v>
      </c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2"/>
    </row>
    <row r="278" spans="1:14" ht="15.75" thickBot="1">
      <c r="A278" s="61" t="s">
        <v>30</v>
      </c>
      <c r="B278" s="62" t="s">
        <v>44</v>
      </c>
      <c r="C278" s="62"/>
      <c r="D278" s="62"/>
      <c r="E278" s="62"/>
      <c r="F278" s="85"/>
      <c r="G278" s="85"/>
      <c r="H278" s="85"/>
      <c r="I278" s="85"/>
      <c r="J278" s="85"/>
      <c r="K278" s="85"/>
      <c r="L278" s="85"/>
      <c r="M278" s="85"/>
      <c r="N278" s="86"/>
    </row>
    <row r="279" spans="1:14" ht="15">
      <c r="A279" s="87" t="s">
        <v>32</v>
      </c>
      <c r="B279" s="78" t="s">
        <v>220</v>
      </c>
      <c r="C279" s="205">
        <v>9</v>
      </c>
      <c r="D279" s="162">
        <v>2</v>
      </c>
      <c r="E279" s="162">
        <v>1</v>
      </c>
      <c r="F279" s="163">
        <f>D279-E279</f>
        <v>1</v>
      </c>
      <c r="G279" s="165">
        <v>0</v>
      </c>
      <c r="H279" s="147" t="s">
        <v>180</v>
      </c>
      <c r="I279" s="205" t="s">
        <v>34</v>
      </c>
      <c r="J279" s="173">
        <f>SUM(K279:M279)</f>
        <v>34</v>
      </c>
      <c r="K279" s="174">
        <v>30</v>
      </c>
      <c r="L279" s="174">
        <v>0</v>
      </c>
      <c r="M279" s="148">
        <v>4</v>
      </c>
      <c r="N279" s="205">
        <f>F279*30</f>
        <v>30</v>
      </c>
    </row>
    <row r="280" spans="1:14" ht="15">
      <c r="A280" s="226" t="s">
        <v>35</v>
      </c>
      <c r="B280" s="144" t="s">
        <v>221</v>
      </c>
      <c r="C280" s="211">
        <v>10</v>
      </c>
      <c r="D280" s="178">
        <v>2</v>
      </c>
      <c r="E280" s="162">
        <v>1</v>
      </c>
      <c r="F280" s="163">
        <f>D280-E280</f>
        <v>1</v>
      </c>
      <c r="G280" s="180">
        <v>0</v>
      </c>
      <c r="H280" s="151" t="s">
        <v>180</v>
      </c>
      <c r="I280" s="211" t="s">
        <v>34</v>
      </c>
      <c r="J280" s="177">
        <f>SUM(K280:M280)</f>
        <v>34</v>
      </c>
      <c r="K280" s="179">
        <v>30</v>
      </c>
      <c r="L280" s="179">
        <v>0</v>
      </c>
      <c r="M280" s="150">
        <v>4</v>
      </c>
      <c r="N280" s="211">
        <f>F280*30</f>
        <v>30</v>
      </c>
    </row>
    <row r="281" spans="1:14" ht="15">
      <c r="A281" s="226" t="s">
        <v>36</v>
      </c>
      <c r="B281" s="144" t="s">
        <v>222</v>
      </c>
      <c r="C281" s="211">
        <v>9</v>
      </c>
      <c r="D281" s="178">
        <v>2</v>
      </c>
      <c r="E281" s="162">
        <v>1</v>
      </c>
      <c r="F281" s="163">
        <f>D281-E281</f>
        <v>1</v>
      </c>
      <c r="G281" s="180">
        <v>0</v>
      </c>
      <c r="H281" s="151" t="s">
        <v>180</v>
      </c>
      <c r="I281" s="211" t="s">
        <v>34</v>
      </c>
      <c r="J281" s="229">
        <f>SUM(K281:M281)</f>
        <v>34</v>
      </c>
      <c r="K281" s="163">
        <v>30</v>
      </c>
      <c r="L281" s="179">
        <v>0</v>
      </c>
      <c r="M281" s="150">
        <v>4</v>
      </c>
      <c r="N281" s="211">
        <f>F281*30</f>
        <v>30</v>
      </c>
    </row>
    <row r="282" spans="1:14" ht="15">
      <c r="A282" s="226" t="s">
        <v>38</v>
      </c>
      <c r="B282" s="144" t="s">
        <v>223</v>
      </c>
      <c r="C282" s="211">
        <v>10</v>
      </c>
      <c r="D282" s="178">
        <v>3</v>
      </c>
      <c r="E282" s="162">
        <v>2</v>
      </c>
      <c r="F282" s="163">
        <f>D282-E282</f>
        <v>1</v>
      </c>
      <c r="G282" s="180">
        <v>0</v>
      </c>
      <c r="H282" s="151" t="s">
        <v>179</v>
      </c>
      <c r="I282" s="211" t="s">
        <v>34</v>
      </c>
      <c r="J282" s="166">
        <f>SUM(K282:M282)</f>
        <v>60</v>
      </c>
      <c r="K282" s="179">
        <v>0</v>
      </c>
      <c r="L282" s="179">
        <v>30</v>
      </c>
      <c r="M282" s="150">
        <v>30</v>
      </c>
      <c r="N282" s="211">
        <v>30</v>
      </c>
    </row>
    <row r="283" spans="1:14" ht="15.75" thickBot="1">
      <c r="A283" s="226" t="s">
        <v>154</v>
      </c>
      <c r="B283" s="136" t="s">
        <v>223</v>
      </c>
      <c r="C283" s="211">
        <v>10</v>
      </c>
      <c r="D283" s="178">
        <v>2</v>
      </c>
      <c r="E283" s="162">
        <v>1</v>
      </c>
      <c r="F283" s="163">
        <f>D283-E283</f>
        <v>1</v>
      </c>
      <c r="G283" s="180">
        <v>0</v>
      </c>
      <c r="H283" s="151" t="s">
        <v>180</v>
      </c>
      <c r="I283" s="212" t="s">
        <v>34</v>
      </c>
      <c r="J283" s="182">
        <f>SUM(K283:M283)</f>
        <v>34</v>
      </c>
      <c r="K283" s="179">
        <v>30</v>
      </c>
      <c r="L283" s="179">
        <v>0</v>
      </c>
      <c r="M283" s="150">
        <v>4</v>
      </c>
      <c r="N283" s="217">
        <f>F283*30</f>
        <v>30</v>
      </c>
    </row>
    <row r="284" spans="1:14" ht="15.75" thickBot="1">
      <c r="A284" s="59"/>
      <c r="B284" s="86" t="s">
        <v>41</v>
      </c>
      <c r="C284" s="204"/>
      <c r="D284" s="189">
        <f>SUM(D279:D283)</f>
        <v>11</v>
      </c>
      <c r="E284" s="189">
        <f>SUM(E279:E283)</f>
        <v>6</v>
      </c>
      <c r="F284" s="190">
        <f>SUM(F279:F283)</f>
        <v>5</v>
      </c>
      <c r="G284" s="191">
        <v>0</v>
      </c>
      <c r="H284" s="192" t="s">
        <v>42</v>
      </c>
      <c r="I284" s="192" t="s">
        <v>42</v>
      </c>
      <c r="J284" s="193">
        <f>SUM(J279:J283)</f>
        <v>196</v>
      </c>
      <c r="K284" s="190">
        <f>SUM(K279:K283)</f>
        <v>120</v>
      </c>
      <c r="L284" s="216">
        <f>SUM(L279:L283)</f>
        <v>30</v>
      </c>
      <c r="M284" s="191">
        <f>SUM(M279:M283)</f>
        <v>46</v>
      </c>
      <c r="N284" s="204">
        <f>SUM(N279:N283)</f>
        <v>150</v>
      </c>
    </row>
    <row r="285" spans="1:14" ht="15">
      <c r="A285" s="60"/>
      <c r="B285" s="74" t="s">
        <v>66</v>
      </c>
      <c r="C285" s="228"/>
      <c r="D285" s="194">
        <v>0</v>
      </c>
      <c r="E285" s="194">
        <v>0</v>
      </c>
      <c r="F285" s="195">
        <v>0</v>
      </c>
      <c r="G285" s="196">
        <v>0</v>
      </c>
      <c r="H285" s="197" t="s">
        <v>42</v>
      </c>
      <c r="I285" s="197" t="s">
        <v>42</v>
      </c>
      <c r="J285" s="198">
        <v>0</v>
      </c>
      <c r="K285" s="195">
        <v>0</v>
      </c>
      <c r="L285" s="195">
        <v>0</v>
      </c>
      <c r="M285" s="196">
        <v>0</v>
      </c>
      <c r="N285" s="199">
        <v>0</v>
      </c>
    </row>
    <row r="286" spans="1:14" ht="15.75" thickBot="1">
      <c r="A286" s="128"/>
      <c r="B286" s="136" t="s">
        <v>67</v>
      </c>
      <c r="C286" s="212"/>
      <c r="D286" s="183">
        <v>0</v>
      </c>
      <c r="E286" s="184">
        <v>0</v>
      </c>
      <c r="F286" s="184">
        <v>0</v>
      </c>
      <c r="G286" s="169">
        <v>0</v>
      </c>
      <c r="H286" s="153" t="s">
        <v>42</v>
      </c>
      <c r="I286" s="153" t="s">
        <v>42</v>
      </c>
      <c r="J286" s="181">
        <v>0</v>
      </c>
      <c r="K286" s="184">
        <v>0</v>
      </c>
      <c r="L286" s="184">
        <v>0</v>
      </c>
      <c r="M286" s="169">
        <v>0</v>
      </c>
      <c r="N286" s="153">
        <v>0</v>
      </c>
    </row>
    <row r="287" spans="1:14" ht="15.75" thickBot="1">
      <c r="A287" s="61" t="s">
        <v>43</v>
      </c>
      <c r="B287" s="62" t="s">
        <v>48</v>
      </c>
      <c r="C287" s="62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6"/>
    </row>
    <row r="288" spans="1:14" ht="15">
      <c r="A288" s="76" t="s">
        <v>32</v>
      </c>
      <c r="B288" s="76" t="s">
        <v>95</v>
      </c>
      <c r="C288" s="208">
        <v>10</v>
      </c>
      <c r="D288" s="229">
        <v>2</v>
      </c>
      <c r="E288" s="162">
        <v>1</v>
      </c>
      <c r="F288" s="163">
        <f aca="true" t="shared" si="22" ref="F288:F294">D288-E288</f>
        <v>1</v>
      </c>
      <c r="G288" s="207">
        <v>0</v>
      </c>
      <c r="H288" s="197" t="s">
        <v>179</v>
      </c>
      <c r="I288" s="199" t="s">
        <v>34</v>
      </c>
      <c r="J288" s="230">
        <f>SUM(K288:M288)</f>
        <v>34</v>
      </c>
      <c r="K288" s="209">
        <v>30</v>
      </c>
      <c r="L288" s="210">
        <v>0</v>
      </c>
      <c r="M288" s="174">
        <v>4</v>
      </c>
      <c r="N288" s="205">
        <f aca="true" t="shared" si="23" ref="N288:N294">F288*30</f>
        <v>30</v>
      </c>
    </row>
    <row r="289" spans="1:14" ht="15">
      <c r="A289" s="81" t="s">
        <v>35</v>
      </c>
      <c r="B289" s="81" t="s">
        <v>224</v>
      </c>
      <c r="C289" s="151">
        <v>9</v>
      </c>
      <c r="D289" s="178">
        <v>3</v>
      </c>
      <c r="E289" s="162">
        <v>2</v>
      </c>
      <c r="F289" s="163">
        <f t="shared" si="22"/>
        <v>1</v>
      </c>
      <c r="G289" s="180">
        <v>0</v>
      </c>
      <c r="H289" s="151" t="s">
        <v>179</v>
      </c>
      <c r="I289" s="151" t="s">
        <v>34</v>
      </c>
      <c r="J289" s="187">
        <f aca="true" t="shared" si="24" ref="J289:J294">SUM(K289:M289)</f>
        <v>34</v>
      </c>
      <c r="K289" s="168">
        <v>30</v>
      </c>
      <c r="L289" s="179">
        <v>0</v>
      </c>
      <c r="M289" s="150">
        <v>4</v>
      </c>
      <c r="N289" s="211">
        <v>60</v>
      </c>
    </row>
    <row r="290" spans="1:14" ht="15">
      <c r="A290" s="81" t="s">
        <v>36</v>
      </c>
      <c r="B290" s="81" t="s">
        <v>225</v>
      </c>
      <c r="C290" s="151">
        <v>10</v>
      </c>
      <c r="D290" s="178">
        <v>3</v>
      </c>
      <c r="E290" s="162">
        <v>2</v>
      </c>
      <c r="F290" s="163">
        <f t="shared" si="22"/>
        <v>1</v>
      </c>
      <c r="G290" s="180">
        <v>0</v>
      </c>
      <c r="H290" s="151" t="s">
        <v>179</v>
      </c>
      <c r="I290" s="151" t="s">
        <v>34</v>
      </c>
      <c r="J290" s="187">
        <f t="shared" si="24"/>
        <v>34</v>
      </c>
      <c r="K290" s="168">
        <v>30</v>
      </c>
      <c r="L290" s="179">
        <v>0</v>
      </c>
      <c r="M290" s="150">
        <v>4</v>
      </c>
      <c r="N290" s="211">
        <v>60</v>
      </c>
    </row>
    <row r="291" spans="1:14" ht="15">
      <c r="A291" s="233" t="s">
        <v>38</v>
      </c>
      <c r="B291" s="233" t="s">
        <v>226</v>
      </c>
      <c r="C291" s="151">
        <v>9</v>
      </c>
      <c r="D291" s="178">
        <v>7</v>
      </c>
      <c r="E291" s="179">
        <v>3</v>
      </c>
      <c r="F291" s="163">
        <f t="shared" si="22"/>
        <v>4</v>
      </c>
      <c r="G291" s="180">
        <v>0</v>
      </c>
      <c r="H291" s="151" t="s">
        <v>179</v>
      </c>
      <c r="I291" s="211" t="s">
        <v>40</v>
      </c>
      <c r="J291" s="187">
        <f t="shared" si="24"/>
        <v>90</v>
      </c>
      <c r="K291" s="168">
        <v>0</v>
      </c>
      <c r="L291" s="179">
        <v>15</v>
      </c>
      <c r="M291" s="150">
        <v>75</v>
      </c>
      <c r="N291" s="211">
        <f t="shared" si="23"/>
        <v>120</v>
      </c>
    </row>
    <row r="292" spans="1:14" ht="15">
      <c r="A292" s="81" t="s">
        <v>154</v>
      </c>
      <c r="B292" s="81" t="s">
        <v>227</v>
      </c>
      <c r="C292" s="151">
        <v>10</v>
      </c>
      <c r="D292" s="178">
        <v>7</v>
      </c>
      <c r="E292" s="179">
        <v>3</v>
      </c>
      <c r="F292" s="163">
        <f t="shared" si="22"/>
        <v>4</v>
      </c>
      <c r="G292" s="180">
        <v>0</v>
      </c>
      <c r="H292" s="151" t="s">
        <v>179</v>
      </c>
      <c r="I292" s="211" t="s">
        <v>40</v>
      </c>
      <c r="J292" s="187">
        <f t="shared" si="24"/>
        <v>90</v>
      </c>
      <c r="K292" s="168">
        <v>0</v>
      </c>
      <c r="L292" s="179">
        <v>15</v>
      </c>
      <c r="M292" s="152">
        <v>75</v>
      </c>
      <c r="N292" s="211">
        <f t="shared" si="23"/>
        <v>120</v>
      </c>
    </row>
    <row r="293" spans="1:14" ht="15">
      <c r="A293" s="78" t="s">
        <v>155</v>
      </c>
      <c r="B293" s="81" t="s">
        <v>96</v>
      </c>
      <c r="C293" s="151">
        <v>10</v>
      </c>
      <c r="D293" s="178">
        <v>3</v>
      </c>
      <c r="E293" s="162">
        <v>1</v>
      </c>
      <c r="F293" s="163">
        <f t="shared" si="22"/>
        <v>2</v>
      </c>
      <c r="G293" s="180">
        <v>0</v>
      </c>
      <c r="H293" s="151" t="s">
        <v>180</v>
      </c>
      <c r="I293" s="211" t="s">
        <v>34</v>
      </c>
      <c r="J293" s="187">
        <f t="shared" si="24"/>
        <v>34</v>
      </c>
      <c r="K293" s="168">
        <v>30</v>
      </c>
      <c r="L293" s="179">
        <v>0</v>
      </c>
      <c r="M293" s="150">
        <v>4</v>
      </c>
      <c r="N293" s="217">
        <v>60</v>
      </c>
    </row>
    <row r="294" spans="1:14" ht="15.75" thickBot="1">
      <c r="A294" s="82" t="s">
        <v>156</v>
      </c>
      <c r="B294" s="128" t="s">
        <v>97</v>
      </c>
      <c r="C294" s="153">
        <v>9</v>
      </c>
      <c r="D294" s="182">
        <v>4</v>
      </c>
      <c r="E294" s="183">
        <v>2</v>
      </c>
      <c r="F294" s="184">
        <f t="shared" si="22"/>
        <v>2</v>
      </c>
      <c r="G294" s="169">
        <v>0</v>
      </c>
      <c r="H294" s="153" t="s">
        <v>180</v>
      </c>
      <c r="I294" s="212" t="s">
        <v>34</v>
      </c>
      <c r="J294" s="182">
        <f t="shared" si="24"/>
        <v>49</v>
      </c>
      <c r="K294" s="184">
        <v>45</v>
      </c>
      <c r="L294" s="184">
        <v>0</v>
      </c>
      <c r="M294" s="202">
        <v>4</v>
      </c>
      <c r="N294" s="217">
        <f t="shared" si="23"/>
        <v>60</v>
      </c>
    </row>
    <row r="295" spans="1:14" ht="15.75" thickBot="1">
      <c r="A295" s="69"/>
      <c r="B295" s="82" t="s">
        <v>41</v>
      </c>
      <c r="C295" s="206"/>
      <c r="D295" s="156">
        <f>SUM(D288:D294)</f>
        <v>29</v>
      </c>
      <c r="E295" s="156">
        <f>SUM(E288:E294)</f>
        <v>14</v>
      </c>
      <c r="F295" s="157">
        <f>SUM(F288:F294)</f>
        <v>15</v>
      </c>
      <c r="G295" s="158">
        <v>0</v>
      </c>
      <c r="H295" s="159" t="s">
        <v>42</v>
      </c>
      <c r="I295" s="206" t="s">
        <v>42</v>
      </c>
      <c r="J295" s="214">
        <f>SUM(J288:J294)</f>
        <v>365</v>
      </c>
      <c r="K295" s="157">
        <f>SUM(K288:K294)</f>
        <v>165</v>
      </c>
      <c r="L295" s="190">
        <f>SUM(L288:L294)</f>
        <v>30</v>
      </c>
      <c r="M295" s="192">
        <f>SUM(M288:M294)</f>
        <v>170</v>
      </c>
      <c r="N295" s="204">
        <f>SUM(N288:N294)</f>
        <v>510</v>
      </c>
    </row>
    <row r="296" spans="1:14" ht="15">
      <c r="A296" s="79"/>
      <c r="B296" s="76" t="s">
        <v>66</v>
      </c>
      <c r="C296" s="186"/>
      <c r="D296" s="161">
        <v>0</v>
      </c>
      <c r="E296" s="162">
        <v>0</v>
      </c>
      <c r="F296" s="163">
        <v>0</v>
      </c>
      <c r="G296" s="165">
        <v>0</v>
      </c>
      <c r="H296" s="205" t="s">
        <v>42</v>
      </c>
      <c r="I296" s="147" t="s">
        <v>42</v>
      </c>
      <c r="J296" s="150">
        <v>0</v>
      </c>
      <c r="K296" s="163">
        <v>0</v>
      </c>
      <c r="L296" s="163">
        <v>0</v>
      </c>
      <c r="M296" s="165">
        <v>0</v>
      </c>
      <c r="N296" s="147">
        <v>0</v>
      </c>
    </row>
    <row r="297" spans="1:14" ht="15.75" thickBot="1">
      <c r="A297" s="84"/>
      <c r="B297" s="60" t="s">
        <v>67</v>
      </c>
      <c r="C297" s="187"/>
      <c r="D297" s="182">
        <f>D291+D292</f>
        <v>14</v>
      </c>
      <c r="E297" s="184">
        <f>E291+E292</f>
        <v>6</v>
      </c>
      <c r="F297" s="167">
        <f>F291+F292</f>
        <v>8</v>
      </c>
      <c r="G297" s="169">
        <v>0</v>
      </c>
      <c r="H297" s="206" t="s">
        <v>42</v>
      </c>
      <c r="I297" s="159" t="s">
        <v>42</v>
      </c>
      <c r="J297" s="187">
        <f>J291+J292</f>
        <v>180</v>
      </c>
      <c r="K297" s="184">
        <f>K291+K292</f>
        <v>0</v>
      </c>
      <c r="L297" s="167">
        <f>L291+L292</f>
        <v>30</v>
      </c>
      <c r="M297" s="169">
        <f>SUM(M291:M292)</f>
        <v>150</v>
      </c>
      <c r="N297" s="149">
        <f>F297*30</f>
        <v>240</v>
      </c>
    </row>
    <row r="298" spans="1:14" ht="15.75" thickBot="1">
      <c r="A298" s="61" t="s">
        <v>47</v>
      </c>
      <c r="B298" s="62" t="s">
        <v>142</v>
      </c>
      <c r="C298" s="62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6"/>
    </row>
    <row r="299" spans="1:14" ht="15">
      <c r="A299" s="76" t="s">
        <v>32</v>
      </c>
      <c r="B299" s="101" t="s">
        <v>58</v>
      </c>
      <c r="C299" s="172">
        <v>9</v>
      </c>
      <c r="D299" s="173">
        <v>4</v>
      </c>
      <c r="E299" s="231">
        <v>2</v>
      </c>
      <c r="F299" s="163">
        <f>D299-E299</f>
        <v>2</v>
      </c>
      <c r="G299" s="165">
        <v>0</v>
      </c>
      <c r="H299" s="147" t="s">
        <v>179</v>
      </c>
      <c r="I299" s="172" t="s">
        <v>40</v>
      </c>
      <c r="J299" s="230">
        <f>SUM(K299:M299)</f>
        <v>60</v>
      </c>
      <c r="K299" s="209">
        <v>30</v>
      </c>
      <c r="L299" s="174">
        <v>0</v>
      </c>
      <c r="M299" s="148">
        <v>30</v>
      </c>
      <c r="N299" s="205">
        <f>F299*30</f>
        <v>60</v>
      </c>
    </row>
    <row r="300" spans="1:14" ht="15">
      <c r="A300" s="78" t="s">
        <v>35</v>
      </c>
      <c r="B300" s="143" t="s">
        <v>58</v>
      </c>
      <c r="C300" s="175">
        <v>9</v>
      </c>
      <c r="D300" s="161">
        <v>4</v>
      </c>
      <c r="E300" s="162">
        <v>2</v>
      </c>
      <c r="F300" s="163">
        <f>D300-E300</f>
        <v>2</v>
      </c>
      <c r="G300" s="164">
        <v>0</v>
      </c>
      <c r="H300" s="149" t="s">
        <v>179</v>
      </c>
      <c r="I300" s="175" t="s">
        <v>40</v>
      </c>
      <c r="J300" s="187">
        <f>SUM(K300:M300)</f>
        <v>60</v>
      </c>
      <c r="K300" s="168">
        <v>30</v>
      </c>
      <c r="L300" s="163">
        <v>0</v>
      </c>
      <c r="M300" s="150">
        <v>30</v>
      </c>
      <c r="N300" s="211">
        <f>F300*30</f>
        <v>60</v>
      </c>
    </row>
    <row r="301" spans="1:14" ht="15">
      <c r="A301" s="78" t="s">
        <v>36</v>
      </c>
      <c r="B301" s="143" t="s">
        <v>58</v>
      </c>
      <c r="C301" s="175">
        <v>10</v>
      </c>
      <c r="D301" s="161">
        <v>4</v>
      </c>
      <c r="E301" s="162">
        <v>2</v>
      </c>
      <c r="F301" s="163">
        <f>D301-E301</f>
        <v>2</v>
      </c>
      <c r="G301" s="164">
        <v>0</v>
      </c>
      <c r="H301" s="149" t="s">
        <v>179</v>
      </c>
      <c r="I301" s="175" t="s">
        <v>40</v>
      </c>
      <c r="J301" s="187">
        <f>SUM(K301:M301)</f>
        <v>60</v>
      </c>
      <c r="K301" s="168">
        <v>30</v>
      </c>
      <c r="L301" s="163">
        <v>0</v>
      </c>
      <c r="M301" s="150">
        <v>30</v>
      </c>
      <c r="N301" s="211">
        <f>F301*30</f>
        <v>60</v>
      </c>
    </row>
    <row r="302" spans="1:14" ht="15.75" thickBot="1">
      <c r="A302" s="128" t="s">
        <v>38</v>
      </c>
      <c r="B302" s="136" t="s">
        <v>58</v>
      </c>
      <c r="C302" s="213">
        <v>10</v>
      </c>
      <c r="D302" s="182">
        <v>4</v>
      </c>
      <c r="E302" s="183">
        <v>2</v>
      </c>
      <c r="F302" s="184">
        <f>D302-E302</f>
        <v>2</v>
      </c>
      <c r="G302" s="169">
        <v>0</v>
      </c>
      <c r="H302" s="153" t="s">
        <v>179</v>
      </c>
      <c r="I302" s="213" t="s">
        <v>40</v>
      </c>
      <c r="J302" s="182">
        <f>SUM(K302:M302)</f>
        <v>60</v>
      </c>
      <c r="K302" s="184">
        <v>30</v>
      </c>
      <c r="L302" s="184">
        <v>0</v>
      </c>
      <c r="M302" s="169">
        <v>30</v>
      </c>
      <c r="N302" s="217">
        <f>F302*30</f>
        <v>60</v>
      </c>
    </row>
    <row r="303" spans="1:14" ht="15.75" thickBot="1">
      <c r="A303" s="69"/>
      <c r="B303" s="82" t="s">
        <v>41</v>
      </c>
      <c r="C303" s="185"/>
      <c r="D303" s="155">
        <f>SUM(D299:D302)</f>
        <v>16</v>
      </c>
      <c r="E303" s="156">
        <f>SUM(E299:E302)</f>
        <v>8</v>
      </c>
      <c r="F303" s="157">
        <f>SUM(F299:F302)</f>
        <v>8</v>
      </c>
      <c r="G303" s="158">
        <v>0</v>
      </c>
      <c r="H303" s="159" t="s">
        <v>42</v>
      </c>
      <c r="I303" s="159" t="s">
        <v>42</v>
      </c>
      <c r="J303" s="155">
        <f>SUM(J299:J302)</f>
        <v>240</v>
      </c>
      <c r="K303" s="157">
        <f>SUM(K299:K302)</f>
        <v>120</v>
      </c>
      <c r="L303" s="157">
        <f>SUM(L299:L302)</f>
        <v>0</v>
      </c>
      <c r="M303" s="216">
        <f>SUM(M299:M302)</f>
        <v>120</v>
      </c>
      <c r="N303" s="204">
        <f>F303*30</f>
        <v>240</v>
      </c>
    </row>
    <row r="304" spans="1:14" ht="15">
      <c r="A304" s="79"/>
      <c r="B304" s="96" t="s">
        <v>66</v>
      </c>
      <c r="C304" s="198"/>
      <c r="D304" s="229">
        <v>0</v>
      </c>
      <c r="E304" s="194">
        <v>0</v>
      </c>
      <c r="F304" s="195">
        <v>0</v>
      </c>
      <c r="G304" s="196">
        <v>0</v>
      </c>
      <c r="H304" s="197" t="s">
        <v>42</v>
      </c>
      <c r="I304" s="197" t="s">
        <v>42</v>
      </c>
      <c r="J304" s="202">
        <v>0</v>
      </c>
      <c r="K304" s="195">
        <v>0</v>
      </c>
      <c r="L304" s="195">
        <v>0</v>
      </c>
      <c r="M304" s="165">
        <v>0</v>
      </c>
      <c r="N304" s="147">
        <v>0</v>
      </c>
    </row>
    <row r="305" spans="1:14" ht="15.75" thickBot="1">
      <c r="A305" s="103"/>
      <c r="B305" s="128" t="s">
        <v>67</v>
      </c>
      <c r="C305" s="181"/>
      <c r="D305" s="182">
        <f>D299+D300+D301+D302</f>
        <v>16</v>
      </c>
      <c r="E305" s="184">
        <f>E299+E300+E301+E302</f>
        <v>8</v>
      </c>
      <c r="F305" s="184">
        <f>F299+F300+F301+F302</f>
        <v>8</v>
      </c>
      <c r="G305" s="169">
        <f>G299+G300+G301+G302</f>
        <v>0</v>
      </c>
      <c r="H305" s="153" t="s">
        <v>42</v>
      </c>
      <c r="I305" s="153" t="s">
        <v>42</v>
      </c>
      <c r="J305" s="182">
        <f>J299+J300+J301+J302</f>
        <v>240</v>
      </c>
      <c r="K305" s="184">
        <f>K299+K300+K301+K302</f>
        <v>120</v>
      </c>
      <c r="L305" s="183">
        <f>L299+L300+L301+L302</f>
        <v>0</v>
      </c>
      <c r="M305" s="169">
        <f>SUM(M299:M302)</f>
        <v>120</v>
      </c>
      <c r="N305" s="159">
        <f>F305*30</f>
        <v>240</v>
      </c>
    </row>
    <row r="306" spans="1:14" ht="15.75" thickBot="1">
      <c r="A306" s="61" t="s">
        <v>108</v>
      </c>
      <c r="B306" s="232" t="s">
        <v>74</v>
      </c>
      <c r="C306" s="59"/>
      <c r="D306" s="227"/>
      <c r="E306" s="134"/>
      <c r="F306" s="134"/>
      <c r="G306" s="134"/>
      <c r="H306" s="134"/>
      <c r="I306" s="134"/>
      <c r="J306" s="134"/>
      <c r="K306" s="134"/>
      <c r="L306" s="134"/>
      <c r="M306" s="134"/>
      <c r="N306" s="72"/>
    </row>
    <row r="307" spans="1:14" ht="15.75" thickBot="1">
      <c r="A307" s="95" t="s">
        <v>32</v>
      </c>
      <c r="B307" s="60" t="s">
        <v>98</v>
      </c>
      <c r="C307" s="198">
        <v>9</v>
      </c>
      <c r="D307" s="229">
        <v>2</v>
      </c>
      <c r="E307" s="162">
        <v>1</v>
      </c>
      <c r="F307" s="163">
        <f>D307-E307</f>
        <v>1</v>
      </c>
      <c r="G307" s="207">
        <v>1</v>
      </c>
      <c r="H307" s="197" t="s">
        <v>179</v>
      </c>
      <c r="I307" s="199" t="s">
        <v>34</v>
      </c>
      <c r="J307" s="202">
        <v>34</v>
      </c>
      <c r="K307" s="195">
        <v>0</v>
      </c>
      <c r="L307" s="195">
        <v>30</v>
      </c>
      <c r="M307" s="207">
        <v>4</v>
      </c>
      <c r="N307" s="147">
        <f>F307*30</f>
        <v>30</v>
      </c>
    </row>
    <row r="308" spans="1:14" ht="15.75" thickBot="1">
      <c r="A308" s="91"/>
      <c r="B308" s="59" t="s">
        <v>41</v>
      </c>
      <c r="C308" s="193"/>
      <c r="D308" s="188">
        <f>SUM(D307)</f>
        <v>2</v>
      </c>
      <c r="E308" s="189">
        <f>SUM(E307)</f>
        <v>1</v>
      </c>
      <c r="F308" s="190">
        <f>SUM(F307)</f>
        <v>1</v>
      </c>
      <c r="G308" s="191">
        <v>1</v>
      </c>
      <c r="H308" s="192" t="s">
        <v>42</v>
      </c>
      <c r="I308" s="192" t="s">
        <v>42</v>
      </c>
      <c r="J308" s="216">
        <f>SUM(J307)</f>
        <v>34</v>
      </c>
      <c r="K308" s="190">
        <f>SUM(K307)</f>
        <v>0</v>
      </c>
      <c r="L308" s="190">
        <v>30</v>
      </c>
      <c r="M308" s="191">
        <v>0</v>
      </c>
      <c r="N308" s="192">
        <f>F308*30</f>
        <v>30</v>
      </c>
    </row>
    <row r="309" spans="1:14" ht="15">
      <c r="A309" s="79"/>
      <c r="B309" s="76" t="s">
        <v>66</v>
      </c>
      <c r="C309" s="186"/>
      <c r="D309" s="161">
        <v>0</v>
      </c>
      <c r="E309" s="162">
        <v>1</v>
      </c>
      <c r="F309" s="163">
        <v>1</v>
      </c>
      <c r="G309" s="164">
        <v>1</v>
      </c>
      <c r="H309" s="147" t="s">
        <v>42</v>
      </c>
      <c r="I309" s="147" t="s">
        <v>42</v>
      </c>
      <c r="J309" s="150">
        <v>30</v>
      </c>
      <c r="K309" s="163">
        <v>0</v>
      </c>
      <c r="L309" s="163">
        <v>30</v>
      </c>
      <c r="M309" s="164">
        <v>0</v>
      </c>
      <c r="N309" s="149">
        <v>30</v>
      </c>
    </row>
    <row r="310" spans="1:14" ht="15.75" thickBot="1">
      <c r="A310" s="103"/>
      <c r="B310" s="128" t="s">
        <v>67</v>
      </c>
      <c r="C310" s="181"/>
      <c r="D310" s="182">
        <v>0</v>
      </c>
      <c r="E310" s="183">
        <v>0</v>
      </c>
      <c r="F310" s="184">
        <v>0</v>
      </c>
      <c r="G310" s="169">
        <v>0</v>
      </c>
      <c r="H310" s="153" t="s">
        <v>42</v>
      </c>
      <c r="I310" s="153" t="s">
        <v>42</v>
      </c>
      <c r="J310" s="154">
        <v>0</v>
      </c>
      <c r="K310" s="184">
        <v>0</v>
      </c>
      <c r="L310" s="184">
        <v>0</v>
      </c>
      <c r="M310" s="169">
        <v>0</v>
      </c>
      <c r="N310" s="153">
        <v>0</v>
      </c>
    </row>
    <row r="311" spans="1:14" ht="15.75" thickBot="1">
      <c r="A311" s="61" t="s">
        <v>168</v>
      </c>
      <c r="B311" s="85"/>
      <c r="C311" s="85"/>
      <c r="D311" s="85"/>
      <c r="E311" s="85"/>
      <c r="F311" s="85"/>
      <c r="G311" s="85"/>
      <c r="H311" s="114"/>
      <c r="I311" s="114"/>
      <c r="J311" s="85"/>
      <c r="K311" s="85"/>
      <c r="L311" s="85"/>
      <c r="M311" s="85"/>
      <c r="N311" s="86"/>
    </row>
    <row r="312" spans="1:14" ht="15.75" thickBot="1">
      <c r="A312" s="59" t="s">
        <v>32</v>
      </c>
      <c r="B312" s="86" t="s">
        <v>144</v>
      </c>
      <c r="C312" s="204">
        <v>9</v>
      </c>
      <c r="D312" s="189">
        <v>2</v>
      </c>
      <c r="E312" s="190">
        <v>0</v>
      </c>
      <c r="F312" s="190">
        <v>2</v>
      </c>
      <c r="G312" s="191">
        <v>2</v>
      </c>
      <c r="H312" s="204" t="s">
        <v>179</v>
      </c>
      <c r="I312" s="215" t="s">
        <v>40</v>
      </c>
      <c r="J312" s="193">
        <v>1</v>
      </c>
      <c r="K312" s="216">
        <v>0</v>
      </c>
      <c r="L312" s="190">
        <v>0</v>
      </c>
      <c r="M312" s="191">
        <v>1</v>
      </c>
      <c r="N312" s="192">
        <v>30</v>
      </c>
    </row>
    <row r="313" spans="1:14" ht="15.75" thickBot="1">
      <c r="A313" s="64"/>
      <c r="B313" s="104"/>
      <c r="C313" s="104"/>
      <c r="D313" s="85"/>
      <c r="E313" s="85"/>
      <c r="F313" s="85"/>
      <c r="G313" s="104"/>
      <c r="H313" s="117"/>
      <c r="I313" s="117"/>
      <c r="J313" s="85"/>
      <c r="K313" s="85"/>
      <c r="L313" s="85"/>
      <c r="M313" s="85"/>
      <c r="N313" s="105"/>
    </row>
    <row r="314" spans="1:14" ht="15">
      <c r="A314" s="298" t="s">
        <v>188</v>
      </c>
      <c r="B314" s="299"/>
      <c r="C314" s="147">
        <v>9</v>
      </c>
      <c r="D314" s="231">
        <f>SUM(D312,D307,D299:D300,D294,D291,D289,D281,D279)</f>
        <v>30</v>
      </c>
      <c r="E314" s="231">
        <f>SUM(E312,E307,E299:E300,E294,E291,E289,E281,E279)</f>
        <v>14</v>
      </c>
      <c r="F314" s="231">
        <f>SUM(F312,F307,F299:F300,F294,F291,F289,F281,F279)</f>
        <v>16</v>
      </c>
      <c r="G314" s="165">
        <f>SUM(G312,G307,G299:G300,G294,G291,G289,G281,G279)</f>
        <v>3</v>
      </c>
      <c r="H314" s="147" t="s">
        <v>42</v>
      </c>
      <c r="I314" s="147" t="s">
        <v>42</v>
      </c>
      <c r="J314" s="231">
        <f>SUM(J312,J307,J299:J300,J294,J291,J289,J281,J279)</f>
        <v>396</v>
      </c>
      <c r="K314" s="231">
        <f>SUM(K312,K307,K299:K300,K294,K291,K289,K281,K279)</f>
        <v>195</v>
      </c>
      <c r="L314" s="231">
        <f>SUM(L312,L307,L299:L300,L294,L291,L289,L281,L279)</f>
        <v>45</v>
      </c>
      <c r="M314" s="165">
        <f>SUM(M312,M307,M299:M300,M294,M291,M289,M281,M279)</f>
        <v>156</v>
      </c>
      <c r="N314" s="205">
        <f>SUM(N312,N307,N299:N300,N294,N291,N289,N281,N279)</f>
        <v>480</v>
      </c>
    </row>
    <row r="315" spans="1:14" ht="15.75" thickBot="1">
      <c r="A315" s="312" t="s">
        <v>188</v>
      </c>
      <c r="B315" s="313"/>
      <c r="C315" s="153">
        <v>10</v>
      </c>
      <c r="D315" s="183">
        <f>SUM(D301:D302,D292:D293,D290,D288,D282:D283,D280)</f>
        <v>30</v>
      </c>
      <c r="E315" s="183">
        <f>SUM(E301:E302,E292:E293,E290,E288,E282:E283,E280)</f>
        <v>15</v>
      </c>
      <c r="F315" s="183">
        <f>SUM(F301:F302,F292:F293,F290,F288,F282:F283,F280)</f>
        <v>15</v>
      </c>
      <c r="G315" s="169">
        <f>SUM(G301:G302,G292:G293,G290,G288,G282:G283,G280)</f>
        <v>0</v>
      </c>
      <c r="H315" s="153" t="s">
        <v>42</v>
      </c>
      <c r="I315" s="153" t="s">
        <v>42</v>
      </c>
      <c r="J315" s="183">
        <f>SUM(J301:J302,J292:J293,J290,J288,J282:J283,J280)</f>
        <v>440</v>
      </c>
      <c r="K315" s="183">
        <f>SUM(K301:K302,K292:K293,K290,K288,K282:K283,K280)</f>
        <v>210</v>
      </c>
      <c r="L315" s="183">
        <f>SUM(L301:L302,L292:L293,L290,L288,L282:L283,L280)</f>
        <v>45</v>
      </c>
      <c r="M315" s="169">
        <f>SUM(M301:M302,M292:M293,M290,M288,M282:M283,M280)</f>
        <v>185</v>
      </c>
      <c r="N315" s="212">
        <f>SUM(N301:N302,N292:N293,N290,N288,N282:N283,N280)</f>
        <v>480</v>
      </c>
    </row>
    <row r="316" spans="1:14" ht="15.75" thickBot="1">
      <c r="A316" s="64"/>
      <c r="B316" s="65"/>
      <c r="C316" s="66"/>
      <c r="D316" s="66"/>
      <c r="E316" s="66"/>
      <c r="F316" s="66"/>
      <c r="G316" s="85"/>
      <c r="H316" s="104"/>
      <c r="I316" s="104"/>
      <c r="J316" s="104"/>
      <c r="K316" s="104"/>
      <c r="L316" s="104"/>
      <c r="M316" s="104"/>
      <c r="N316" s="105"/>
    </row>
    <row r="317" spans="1:14" ht="15.75" thickBot="1">
      <c r="A317" s="310" t="s">
        <v>99</v>
      </c>
      <c r="B317" s="311"/>
      <c r="C317" s="204" t="s">
        <v>42</v>
      </c>
      <c r="D317" s="188">
        <f>D314+D315</f>
        <v>60</v>
      </c>
      <c r="E317" s="190">
        <f>E314+E315</f>
        <v>29</v>
      </c>
      <c r="F317" s="190">
        <f>F314+F315</f>
        <v>31</v>
      </c>
      <c r="G317" s="192">
        <f>G314+G315</f>
        <v>3</v>
      </c>
      <c r="H317" s="204" t="s">
        <v>42</v>
      </c>
      <c r="I317" s="192" t="s">
        <v>42</v>
      </c>
      <c r="J317" s="188">
        <f>J314+J315</f>
        <v>836</v>
      </c>
      <c r="K317" s="190">
        <f>K314+K315</f>
        <v>405</v>
      </c>
      <c r="L317" s="190">
        <f>L314+L315</f>
        <v>90</v>
      </c>
      <c r="M317" s="215">
        <f>M314+M315</f>
        <v>341</v>
      </c>
      <c r="N317" s="204">
        <f>N314+N315</f>
        <v>960</v>
      </c>
    </row>
    <row r="318" spans="1:14" ht="15">
      <c r="A318" s="107"/>
      <c r="B318" s="107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</row>
    <row r="319" spans="1:14" ht="15">
      <c r="A319" s="66"/>
      <c r="B319" s="65" t="s">
        <v>62</v>
      </c>
      <c r="C319" s="66"/>
      <c r="D319" s="66"/>
      <c r="E319" s="66"/>
      <c r="F319" s="66"/>
      <c r="G319" s="104"/>
      <c r="H319" s="104"/>
      <c r="I319" s="104"/>
      <c r="J319" s="104"/>
      <c r="K319" s="104"/>
      <c r="L319" s="104"/>
      <c r="M319" s="104"/>
      <c r="N319" s="104"/>
    </row>
    <row r="320" spans="1:14" ht="15">
      <c r="A320" s="66"/>
      <c r="B320" s="65"/>
      <c r="C320" s="66"/>
      <c r="D320" s="66"/>
      <c r="E320" s="66"/>
      <c r="F320" s="66"/>
      <c r="G320" s="104"/>
      <c r="H320" s="104"/>
      <c r="I320" s="104"/>
      <c r="J320" s="104"/>
      <c r="K320" s="104"/>
      <c r="L320" s="104"/>
      <c r="M320" s="104"/>
      <c r="N320" s="104"/>
    </row>
    <row r="321" spans="1:14" ht="15">
      <c r="A321" s="44"/>
      <c r="B321" s="43"/>
      <c r="C321" s="44"/>
      <c r="D321" s="44"/>
      <c r="E321" s="44"/>
      <c r="F321" s="44"/>
      <c r="G321" s="8"/>
      <c r="H321" s="8"/>
      <c r="I321" s="8"/>
      <c r="J321" s="8"/>
      <c r="K321" s="8"/>
      <c r="L321" s="8"/>
      <c r="M321" s="8"/>
      <c r="N321" s="8"/>
    </row>
    <row r="322" spans="1:14" ht="15">
      <c r="A322" s="44"/>
      <c r="B322" s="43"/>
      <c r="C322" s="44"/>
      <c r="D322" s="44"/>
      <c r="E322" s="44"/>
      <c r="F322" s="44"/>
      <c r="G322" s="8"/>
      <c r="H322" s="8"/>
      <c r="I322" s="8"/>
      <c r="J322" s="8"/>
      <c r="K322" s="8"/>
      <c r="L322" s="8"/>
      <c r="M322" s="8"/>
      <c r="N322" s="8"/>
    </row>
    <row r="323" spans="1:14" ht="15">
      <c r="A323" s="44"/>
      <c r="B323" s="43"/>
      <c r="C323" s="44"/>
      <c r="D323" s="44"/>
      <c r="E323" s="44"/>
      <c r="F323" s="44"/>
      <c r="G323" s="8"/>
      <c r="H323" s="8"/>
      <c r="I323" s="8"/>
      <c r="J323" s="8"/>
      <c r="K323" s="8"/>
      <c r="L323" s="8"/>
      <c r="M323" s="8"/>
      <c r="N323" s="8"/>
    </row>
    <row r="324" spans="1:14" ht="15">
      <c r="A324" s="44"/>
      <c r="B324" s="43"/>
      <c r="C324" s="44"/>
      <c r="D324" s="44"/>
      <c r="E324" s="44"/>
      <c r="F324" s="44"/>
      <c r="G324" s="8"/>
      <c r="H324" s="8"/>
      <c r="I324" s="8"/>
      <c r="J324" s="8"/>
      <c r="K324" s="8"/>
      <c r="L324" s="8"/>
      <c r="M324" s="8"/>
      <c r="N324" s="8"/>
    </row>
    <row r="325" spans="1:14" ht="15">
      <c r="A325" s="44"/>
      <c r="B325" s="43"/>
      <c r="C325" s="44"/>
      <c r="D325" s="44"/>
      <c r="E325" s="44"/>
      <c r="F325" s="44"/>
      <c r="G325" s="8"/>
      <c r="H325" s="8"/>
      <c r="I325" s="8"/>
      <c r="J325" s="8"/>
      <c r="K325" s="8"/>
      <c r="L325" s="8"/>
      <c r="M325" s="8"/>
      <c r="N325" s="8"/>
    </row>
    <row r="326" spans="1:14" ht="15">
      <c r="A326" s="44"/>
      <c r="B326" s="43"/>
      <c r="C326" s="44"/>
      <c r="D326" s="44"/>
      <c r="E326" s="44"/>
      <c r="F326" s="44"/>
      <c r="G326" s="8"/>
      <c r="H326" s="8"/>
      <c r="I326" s="8"/>
      <c r="J326" s="8"/>
      <c r="K326" s="8"/>
      <c r="L326" s="8"/>
      <c r="M326" s="8"/>
      <c r="N326" s="8"/>
    </row>
    <row r="327" spans="1:14" ht="15">
      <c r="A327" s="44"/>
      <c r="B327" s="43"/>
      <c r="C327" s="44"/>
      <c r="D327" s="44"/>
      <c r="E327" s="44"/>
      <c r="F327" s="44"/>
      <c r="G327" s="8"/>
      <c r="H327" s="8"/>
      <c r="I327" s="8"/>
      <c r="J327" s="8"/>
      <c r="K327" s="8"/>
      <c r="L327" s="8"/>
      <c r="M327" s="8"/>
      <c r="N327" s="8"/>
    </row>
    <row r="328" spans="1:14" ht="15">
      <c r="A328" s="44"/>
      <c r="B328" s="43"/>
      <c r="C328" s="44"/>
      <c r="D328" s="44"/>
      <c r="E328" s="44"/>
      <c r="F328" s="44"/>
      <c r="G328" s="8"/>
      <c r="H328" s="8"/>
      <c r="I328" s="8"/>
      <c r="J328" s="8"/>
      <c r="K328" s="8"/>
      <c r="L328" s="8"/>
      <c r="M328" s="8"/>
      <c r="N328" s="8"/>
    </row>
    <row r="329" spans="1:14" ht="15.75" thickBot="1">
      <c r="A329" s="44"/>
      <c r="B329" s="322" t="s">
        <v>100</v>
      </c>
      <c r="C329" s="322"/>
      <c r="D329" s="322"/>
      <c r="E329" s="322"/>
      <c r="F329" s="44"/>
      <c r="G329" s="8"/>
      <c r="H329" s="8"/>
      <c r="I329" s="8"/>
      <c r="J329" s="8"/>
      <c r="K329" s="8"/>
      <c r="L329" s="8"/>
      <c r="M329" s="8"/>
      <c r="N329" s="8"/>
    </row>
    <row r="330" spans="1:14" ht="15">
      <c r="A330" s="3" t="s">
        <v>1</v>
      </c>
      <c r="B330" s="25"/>
      <c r="C330" s="26"/>
      <c r="D330" s="302" t="s">
        <v>2</v>
      </c>
      <c r="E330" s="303"/>
      <c r="F330" s="303"/>
      <c r="G330" s="1" t="s">
        <v>3</v>
      </c>
      <c r="H330" s="2"/>
      <c r="I330" s="3"/>
      <c r="J330" s="302" t="s">
        <v>6</v>
      </c>
      <c r="K330" s="303"/>
      <c r="L330" s="303"/>
      <c r="M330" s="303"/>
      <c r="N330" s="305" t="s">
        <v>145</v>
      </c>
    </row>
    <row r="331" spans="1:14" ht="15">
      <c r="A331" s="9"/>
      <c r="B331" s="27" t="s">
        <v>7</v>
      </c>
      <c r="C331" s="4" t="s">
        <v>101</v>
      </c>
      <c r="D331" s="28" t="s">
        <v>9</v>
      </c>
      <c r="E331" s="5" t="s">
        <v>10</v>
      </c>
      <c r="F331" s="6" t="s">
        <v>11</v>
      </c>
      <c r="G331" s="7" t="s">
        <v>12</v>
      </c>
      <c r="H331" s="8" t="s">
        <v>102</v>
      </c>
      <c r="I331" s="28" t="s">
        <v>101</v>
      </c>
      <c r="J331" s="29" t="s">
        <v>9</v>
      </c>
      <c r="K331" s="314" t="s">
        <v>15</v>
      </c>
      <c r="L331" s="315"/>
      <c r="M331" s="234" t="s">
        <v>16</v>
      </c>
      <c r="N331" s="306"/>
    </row>
    <row r="332" spans="1:14" ht="15">
      <c r="A332" s="31"/>
      <c r="B332" s="27" t="s">
        <v>17</v>
      </c>
      <c r="C332" s="4"/>
      <c r="D332" s="9"/>
      <c r="E332" s="5" t="s">
        <v>18</v>
      </c>
      <c r="F332" s="10" t="s">
        <v>19</v>
      </c>
      <c r="G332" s="11" t="s">
        <v>103</v>
      </c>
      <c r="H332" s="8"/>
      <c r="I332" s="12"/>
      <c r="J332" s="13"/>
      <c r="K332" s="14" t="s">
        <v>22</v>
      </c>
      <c r="L332" s="15" t="s">
        <v>104</v>
      </c>
      <c r="M332" s="133"/>
      <c r="N332" s="306"/>
    </row>
    <row r="333" spans="1:14" ht="15">
      <c r="A333" s="9"/>
      <c r="B333" s="27"/>
      <c r="C333" s="8"/>
      <c r="D333" s="9"/>
      <c r="E333" s="5" t="s">
        <v>23</v>
      </c>
      <c r="F333" s="10" t="s">
        <v>24</v>
      </c>
      <c r="G333" s="11" t="s">
        <v>105</v>
      </c>
      <c r="H333" s="8"/>
      <c r="I333" s="9"/>
      <c r="J333" s="17"/>
      <c r="K333" s="32"/>
      <c r="L333" s="18"/>
      <c r="M333" s="56"/>
      <c r="N333" s="306"/>
    </row>
    <row r="334" spans="1:14" ht="15">
      <c r="A334" s="9"/>
      <c r="B334" s="33"/>
      <c r="C334" s="34"/>
      <c r="D334" s="9"/>
      <c r="E334" s="5" t="s">
        <v>27</v>
      </c>
      <c r="F334" s="10"/>
      <c r="G334" s="11" t="s">
        <v>28</v>
      </c>
      <c r="H334" s="8"/>
      <c r="I334" s="9"/>
      <c r="J334" s="17"/>
      <c r="K334" s="32"/>
      <c r="L334" s="5"/>
      <c r="M334" s="10"/>
      <c r="N334" s="306"/>
    </row>
    <row r="335" spans="1:14" ht="15">
      <c r="A335" s="9"/>
      <c r="B335" s="33"/>
      <c r="C335" s="34"/>
      <c r="D335" s="9"/>
      <c r="E335" s="5"/>
      <c r="F335" s="10"/>
      <c r="G335" s="11"/>
      <c r="H335" s="8"/>
      <c r="I335" s="9"/>
      <c r="J335" s="17"/>
      <c r="K335" s="32"/>
      <c r="L335" s="5"/>
      <c r="M335" s="10"/>
      <c r="N335" s="306"/>
    </row>
    <row r="336" spans="1:14" ht="15.75" thickBot="1">
      <c r="A336" s="35"/>
      <c r="B336" s="36"/>
      <c r="C336" s="24"/>
      <c r="D336" s="35"/>
      <c r="E336" s="20"/>
      <c r="F336" s="21"/>
      <c r="G336" s="20"/>
      <c r="H336" s="24"/>
      <c r="I336" s="35"/>
      <c r="J336" s="37"/>
      <c r="K336" s="38"/>
      <c r="L336" s="20"/>
      <c r="M336" s="21"/>
      <c r="N336" s="307"/>
    </row>
    <row r="337" spans="1:14" ht="15.75" thickBot="1">
      <c r="A337" s="310" t="s">
        <v>106</v>
      </c>
      <c r="B337" s="311"/>
      <c r="C337" s="111" t="s">
        <v>42</v>
      </c>
      <c r="D337" s="188">
        <f>D61+D134+D197+D263+D317</f>
        <v>298</v>
      </c>
      <c r="E337" s="215">
        <f>E61+E134+E197+E263+E317</f>
        <v>151.5</v>
      </c>
      <c r="F337" s="190">
        <f>F61+F134+F197+F263+F317</f>
        <v>146.5</v>
      </c>
      <c r="G337" s="215">
        <f>G61+G134+G197+G263+G317</f>
        <v>25</v>
      </c>
      <c r="H337" s="190" t="s">
        <v>42</v>
      </c>
      <c r="I337" s="191" t="s">
        <v>42</v>
      </c>
      <c r="J337" s="193">
        <f>J61+J134+J197+J263+J317</f>
        <v>4769</v>
      </c>
      <c r="K337" s="216">
        <f>K61+K134+K197+K263+K317</f>
        <v>2277</v>
      </c>
      <c r="L337" s="190">
        <f>L61+L134+L197+L263+L317</f>
        <v>1065</v>
      </c>
      <c r="M337" s="215">
        <f>M61+M134+M197+M263+M317</f>
        <v>1473</v>
      </c>
      <c r="N337" s="204">
        <f>N61+N134+N197+N263+N317</f>
        <v>4245</v>
      </c>
    </row>
    <row r="338" spans="1:14" ht="15.75" thickBot="1">
      <c r="A338" s="310" t="s">
        <v>107</v>
      </c>
      <c r="B338" s="323"/>
      <c r="C338" s="70"/>
      <c r="D338" s="214"/>
      <c r="E338" s="214"/>
      <c r="F338" s="214"/>
      <c r="G338" s="214"/>
      <c r="H338" s="214"/>
      <c r="I338" s="214"/>
      <c r="J338" s="214"/>
      <c r="K338" s="214"/>
      <c r="L338" s="214"/>
      <c r="M338" s="214"/>
      <c r="N338" s="159"/>
    </row>
    <row r="339" spans="1:14" ht="15.75" thickBot="1">
      <c r="A339" s="64" t="s">
        <v>30</v>
      </c>
      <c r="B339" s="66" t="s">
        <v>31</v>
      </c>
      <c r="C339" s="104"/>
      <c r="D339" s="208"/>
      <c r="E339" s="208"/>
      <c r="F339" s="208"/>
      <c r="G339" s="208"/>
      <c r="H339" s="208"/>
      <c r="I339" s="208"/>
      <c r="J339" s="208"/>
      <c r="K339" s="208"/>
      <c r="L339" s="208"/>
      <c r="M339" s="208"/>
      <c r="N339" s="199"/>
    </row>
    <row r="340" spans="1:14" ht="15.75" thickBot="1">
      <c r="A340" s="91"/>
      <c r="B340" s="59" t="s">
        <v>41</v>
      </c>
      <c r="C340" s="106" t="s">
        <v>42</v>
      </c>
      <c r="D340" s="188">
        <f>D27+D81+D152</f>
        <v>18</v>
      </c>
      <c r="E340" s="189">
        <f>E27+E81+E152</f>
        <v>10</v>
      </c>
      <c r="F340" s="190">
        <f>F27+F81+F152</f>
        <v>8</v>
      </c>
      <c r="G340" s="191">
        <f>G27+G81+G152</f>
        <v>2</v>
      </c>
      <c r="H340" s="189" t="s">
        <v>42</v>
      </c>
      <c r="I340" s="191" t="s">
        <v>42</v>
      </c>
      <c r="J340" s="188">
        <f>J27+J81+J152</f>
        <v>332</v>
      </c>
      <c r="K340" s="189">
        <f>K27+K81+K152</f>
        <v>30</v>
      </c>
      <c r="L340" s="189">
        <f>L27+L81+L152</f>
        <v>270</v>
      </c>
      <c r="M340" s="191">
        <f>M27+M81+M152</f>
        <v>40</v>
      </c>
      <c r="N340" s="192">
        <f>N27+N81+N152</f>
        <v>240</v>
      </c>
    </row>
    <row r="341" spans="1:14" ht="15.75" thickBot="1">
      <c r="A341" s="79"/>
      <c r="B341" s="96" t="s">
        <v>66</v>
      </c>
      <c r="C341" s="112" t="s">
        <v>42</v>
      </c>
      <c r="D341" s="229">
        <v>0</v>
      </c>
      <c r="E341" s="194">
        <v>0</v>
      </c>
      <c r="F341" s="195">
        <v>0</v>
      </c>
      <c r="G341" s="196">
        <v>2</v>
      </c>
      <c r="H341" s="240" t="s">
        <v>42</v>
      </c>
      <c r="I341" s="191" t="s">
        <v>42</v>
      </c>
      <c r="J341" s="188">
        <f>J28+J82+J153</f>
        <v>68</v>
      </c>
      <c r="K341" s="189">
        <f>K28+K82+K153</f>
        <v>0</v>
      </c>
      <c r="L341" s="189">
        <f>L28+L82+L153</f>
        <v>60</v>
      </c>
      <c r="M341" s="215">
        <f>M28+M82+M153</f>
        <v>8</v>
      </c>
      <c r="N341" s="204">
        <f>N28+N82+N153</f>
        <v>0</v>
      </c>
    </row>
    <row r="342" spans="1:14" ht="15.75" thickBot="1">
      <c r="A342" s="84"/>
      <c r="B342" s="59" t="s">
        <v>67</v>
      </c>
      <c r="C342" s="106" t="s">
        <v>42</v>
      </c>
      <c r="D342" s="188">
        <f>D29</f>
        <v>2</v>
      </c>
      <c r="E342" s="189">
        <f>E29</f>
        <v>1</v>
      </c>
      <c r="F342" s="190">
        <f>F29</f>
        <v>1</v>
      </c>
      <c r="G342" s="191">
        <f>G29</f>
        <v>0</v>
      </c>
      <c r="H342" s="189" t="s">
        <v>42</v>
      </c>
      <c r="I342" s="190" t="s">
        <v>42</v>
      </c>
      <c r="J342" s="188">
        <f>J29</f>
        <v>34</v>
      </c>
      <c r="K342" s="189">
        <f>K29</f>
        <v>30</v>
      </c>
      <c r="L342" s="189">
        <f>L29</f>
        <v>0</v>
      </c>
      <c r="M342" s="191">
        <f>M29</f>
        <v>4</v>
      </c>
      <c r="N342" s="192">
        <f>N29</f>
        <v>30</v>
      </c>
    </row>
    <row r="343" spans="1:14" ht="15.75" thickBot="1">
      <c r="A343" s="61" t="s">
        <v>43</v>
      </c>
      <c r="B343" s="62" t="s">
        <v>44</v>
      </c>
      <c r="C343" s="114"/>
      <c r="D343" s="241"/>
      <c r="E343" s="241"/>
      <c r="F343" s="241"/>
      <c r="G343" s="215"/>
      <c r="H343" s="190"/>
      <c r="I343" s="190"/>
      <c r="J343" s="215"/>
      <c r="K343" s="215"/>
      <c r="L343" s="215"/>
      <c r="M343" s="215"/>
      <c r="N343" s="192"/>
    </row>
    <row r="344" spans="1:14" ht="15.75" thickBot="1">
      <c r="A344" s="91"/>
      <c r="B344" s="59" t="s">
        <v>41</v>
      </c>
      <c r="C344" s="115" t="s">
        <v>42</v>
      </c>
      <c r="D344" s="188">
        <f>D35+D87+D168+D224+D284</f>
        <v>68.25</v>
      </c>
      <c r="E344" s="189">
        <f>E35+E87+E168+E224+E284</f>
        <v>41</v>
      </c>
      <c r="F344" s="215">
        <f>F35+F87+F168+F224+F284</f>
        <v>27.25</v>
      </c>
      <c r="G344" s="191">
        <f>G35+G87+G168+G224+G284</f>
        <v>0</v>
      </c>
      <c r="H344" s="189" t="s">
        <v>42</v>
      </c>
      <c r="I344" s="191" t="s">
        <v>42</v>
      </c>
      <c r="J344" s="189">
        <f>J35+J87+J168+J224+J284</f>
        <v>1340</v>
      </c>
      <c r="K344" s="189">
        <f>K35+K87+K168+K224+K284</f>
        <v>840</v>
      </c>
      <c r="L344" s="190">
        <f>L35+L87+L168+L224+L284</f>
        <v>210</v>
      </c>
      <c r="M344" s="191">
        <f>M35+M87+M168+M224+M284</f>
        <v>290</v>
      </c>
      <c r="N344" s="192">
        <f>N35+N87+N168+N224+N284</f>
        <v>817.5</v>
      </c>
    </row>
    <row r="345" spans="1:14" ht="15.75" thickBot="1">
      <c r="A345" s="91"/>
      <c r="B345" s="59" t="s">
        <v>66</v>
      </c>
      <c r="C345" s="106" t="s">
        <v>42</v>
      </c>
      <c r="D345" s="188">
        <v>0</v>
      </c>
      <c r="E345" s="189">
        <v>0</v>
      </c>
      <c r="F345" s="190">
        <v>0</v>
      </c>
      <c r="G345" s="191">
        <v>0</v>
      </c>
      <c r="H345" s="189" t="s">
        <v>42</v>
      </c>
      <c r="I345" s="191" t="s">
        <v>42</v>
      </c>
      <c r="J345" s="215">
        <v>0</v>
      </c>
      <c r="K345" s="190">
        <v>0</v>
      </c>
      <c r="L345" s="189">
        <v>0</v>
      </c>
      <c r="M345" s="191">
        <v>0</v>
      </c>
      <c r="N345" s="192">
        <v>0</v>
      </c>
    </row>
    <row r="346" spans="1:14" ht="15.75" thickBot="1">
      <c r="A346" s="95"/>
      <c r="B346" s="60" t="s">
        <v>67</v>
      </c>
      <c r="C346" s="116" t="s">
        <v>42</v>
      </c>
      <c r="D346" s="229">
        <v>0</v>
      </c>
      <c r="E346" s="194">
        <v>0</v>
      </c>
      <c r="F346" s="195">
        <v>0</v>
      </c>
      <c r="G346" s="158">
        <v>0</v>
      </c>
      <c r="H346" s="194" t="s">
        <v>42</v>
      </c>
      <c r="I346" s="158" t="s">
        <v>42</v>
      </c>
      <c r="J346" s="208">
        <v>0</v>
      </c>
      <c r="K346" s="195">
        <v>0</v>
      </c>
      <c r="L346" s="195">
        <v>0</v>
      </c>
      <c r="M346" s="158">
        <v>0</v>
      </c>
      <c r="N346" s="199">
        <v>0</v>
      </c>
    </row>
    <row r="347" spans="1:14" ht="15.75" thickBot="1">
      <c r="A347" s="61" t="s">
        <v>47</v>
      </c>
      <c r="B347" s="62" t="s">
        <v>48</v>
      </c>
      <c r="C347" s="114"/>
      <c r="D347" s="241"/>
      <c r="E347" s="241"/>
      <c r="F347" s="241"/>
      <c r="G347" s="215"/>
      <c r="H347" s="215"/>
      <c r="I347" s="215"/>
      <c r="J347" s="215"/>
      <c r="K347" s="215"/>
      <c r="L347" s="215"/>
      <c r="M347" s="215"/>
      <c r="N347" s="192"/>
    </row>
    <row r="348" spans="1:14" ht="15.75" thickBot="1">
      <c r="A348" s="91"/>
      <c r="B348" s="59" t="s">
        <v>41</v>
      </c>
      <c r="C348" s="115" t="s">
        <v>42</v>
      </c>
      <c r="D348" s="188">
        <f>D50+D101+D174+D231+D295</f>
        <v>88.25</v>
      </c>
      <c r="E348" s="190">
        <f>E50+E101+E174+E231+E295</f>
        <v>44</v>
      </c>
      <c r="F348" s="190">
        <f>F50+F101+F174+F231+F295</f>
        <v>44.25</v>
      </c>
      <c r="G348" s="191">
        <f>G50+G101+G174+G231+G295</f>
        <v>0</v>
      </c>
      <c r="H348" s="156" t="s">
        <v>42</v>
      </c>
      <c r="I348" s="157" t="s">
        <v>42</v>
      </c>
      <c r="J348" s="188">
        <f>J50+J101+J174+J231+J295</f>
        <v>1342</v>
      </c>
      <c r="K348" s="190">
        <f>K50+K101+K174+K231+K295</f>
        <v>705</v>
      </c>
      <c r="L348" s="190">
        <f>L50+L101+L174+L231+L295</f>
        <v>225</v>
      </c>
      <c r="M348" s="156">
        <f>M50+M101+M174+M231+M295</f>
        <v>420</v>
      </c>
      <c r="N348" s="204">
        <f>N50+N101+N174+N231+N295</f>
        <v>1387.5</v>
      </c>
    </row>
    <row r="349" spans="1:14" ht="15.75" thickBot="1">
      <c r="A349" s="91"/>
      <c r="B349" s="59" t="s">
        <v>66</v>
      </c>
      <c r="C349" s="106" t="s">
        <v>42</v>
      </c>
      <c r="D349" s="155">
        <f>D51+D102+D175+D232+D296</f>
        <v>0</v>
      </c>
      <c r="E349" s="157">
        <f>E51+E102+E175+E232+E296</f>
        <v>0</v>
      </c>
      <c r="F349" s="157">
        <f>F51+F102+F175+F232+F296</f>
        <v>0</v>
      </c>
      <c r="G349" s="158">
        <f>G51+G102+G175+G232+G296</f>
        <v>0</v>
      </c>
      <c r="H349" s="189" t="s">
        <v>42</v>
      </c>
      <c r="I349" s="190" t="s">
        <v>42</v>
      </c>
      <c r="J349" s="155">
        <f>J51+J102+J175+J232+J296</f>
        <v>0</v>
      </c>
      <c r="K349" s="157">
        <f>K51+K102+K175+K232+K296</f>
        <v>0</v>
      </c>
      <c r="L349" s="157">
        <f>L51+L102+L175+L232+L296</f>
        <v>0</v>
      </c>
      <c r="M349" s="156">
        <f>M51+M102+M175+M232+M296</f>
        <v>0</v>
      </c>
      <c r="N349" s="206">
        <f>N51+N102+N175+N232+N296</f>
        <v>0</v>
      </c>
    </row>
    <row r="350" spans="1:14" ht="15.75" thickBot="1">
      <c r="A350" s="95"/>
      <c r="B350" s="60" t="s">
        <v>67</v>
      </c>
      <c r="C350" s="116" t="s">
        <v>42</v>
      </c>
      <c r="D350" s="155">
        <f>D52+D103+D176+D233+D297</f>
        <v>18</v>
      </c>
      <c r="E350" s="157">
        <f>E52+E103+E176+E233+E297</f>
        <v>8</v>
      </c>
      <c r="F350" s="157">
        <f>F52+F103+F176+F233+F297</f>
        <v>10</v>
      </c>
      <c r="G350" s="158">
        <f>G52+G103+G176+G233+G297</f>
        <v>0</v>
      </c>
      <c r="H350" s="194" t="s">
        <v>42</v>
      </c>
      <c r="I350" s="195" t="s">
        <v>42</v>
      </c>
      <c r="J350" s="155">
        <f>J52+J103+J176+J233+J297</f>
        <v>270</v>
      </c>
      <c r="K350" s="157">
        <f>K52+K103+K176+K233+K297</f>
        <v>0</v>
      </c>
      <c r="L350" s="157">
        <f>L52+L103+L176+L233+L297</f>
        <v>60</v>
      </c>
      <c r="M350" s="156">
        <f>M52+M103+M176+M233+M297</f>
        <v>210</v>
      </c>
      <c r="N350" s="206">
        <f>N52+N103+N176+N233+N297</f>
        <v>300</v>
      </c>
    </row>
    <row r="351" spans="1:14" ht="15.75" thickBot="1">
      <c r="A351" s="61" t="s">
        <v>108</v>
      </c>
      <c r="B351" s="62" t="s">
        <v>109</v>
      </c>
      <c r="C351" s="114"/>
      <c r="D351" s="62"/>
      <c r="E351" s="62"/>
      <c r="F351" s="62"/>
      <c r="G351" s="85"/>
      <c r="H351" s="114"/>
      <c r="I351" s="114"/>
      <c r="J351" s="85"/>
      <c r="K351" s="85"/>
      <c r="L351" s="85"/>
      <c r="M351" s="85"/>
      <c r="N351" s="86"/>
    </row>
    <row r="352" spans="1:14" ht="15.75" thickBot="1">
      <c r="A352" s="91"/>
      <c r="B352" s="59" t="s">
        <v>41</v>
      </c>
      <c r="C352" s="115" t="s">
        <v>42</v>
      </c>
      <c r="D352" s="188">
        <f>D54+D109+D181+D241+D303</f>
        <v>76</v>
      </c>
      <c r="E352" s="190">
        <f>E54+E109+E181+E241+E303</f>
        <v>38</v>
      </c>
      <c r="F352" s="190">
        <f>F54+F109+F181+F241+F303</f>
        <v>38</v>
      </c>
      <c r="G352" s="191">
        <f>G54+G109+G181+G241+G303</f>
        <v>0</v>
      </c>
      <c r="H352" s="156" t="s">
        <v>42</v>
      </c>
      <c r="I352" s="191" t="s">
        <v>42</v>
      </c>
      <c r="J352" s="189">
        <f>J54+J109+J181+J241+J303</f>
        <v>1110</v>
      </c>
      <c r="K352" s="190">
        <f>K54+K109+K181+K241+K303</f>
        <v>510</v>
      </c>
      <c r="L352" s="190">
        <f>L54+L109+L181+L241+L303</f>
        <v>60</v>
      </c>
      <c r="M352" s="191">
        <f>M54+M109+M181+M241+M303</f>
        <v>570</v>
      </c>
      <c r="N352" s="159">
        <f>N54+N109+N181+N241+N303</f>
        <v>1140</v>
      </c>
    </row>
    <row r="353" spans="1:14" ht="15.75" thickBot="1">
      <c r="A353" s="91"/>
      <c r="B353" s="59" t="s">
        <v>66</v>
      </c>
      <c r="C353" s="106" t="s">
        <v>42</v>
      </c>
      <c r="D353" s="188">
        <v>0</v>
      </c>
      <c r="E353" s="190">
        <v>0</v>
      </c>
      <c r="F353" s="190">
        <v>0</v>
      </c>
      <c r="G353" s="191">
        <v>0</v>
      </c>
      <c r="H353" s="189" t="s">
        <v>42</v>
      </c>
      <c r="I353" s="191" t="s">
        <v>42</v>
      </c>
      <c r="J353" s="189">
        <v>0</v>
      </c>
      <c r="K353" s="190">
        <v>0</v>
      </c>
      <c r="L353" s="190">
        <v>0</v>
      </c>
      <c r="M353" s="191">
        <v>0</v>
      </c>
      <c r="N353" s="192">
        <v>0</v>
      </c>
    </row>
    <row r="354" spans="1:14" ht="15.75" thickBot="1">
      <c r="A354" s="95"/>
      <c r="B354" s="60" t="s">
        <v>67</v>
      </c>
      <c r="C354" s="116" t="s">
        <v>42</v>
      </c>
      <c r="D354" s="155">
        <f>D54+D111+D183+D243+D305</f>
        <v>68</v>
      </c>
      <c r="E354" s="157">
        <f>E54+E111+E183+E243+E305</f>
        <v>34</v>
      </c>
      <c r="F354" s="157">
        <f>F54+F111+F183+F243+F305</f>
        <v>34</v>
      </c>
      <c r="G354" s="158">
        <f>G54+G111+G183+G243+G305</f>
        <v>0</v>
      </c>
      <c r="H354" s="194" t="s">
        <v>42</v>
      </c>
      <c r="I354" s="158" t="s">
        <v>42</v>
      </c>
      <c r="J354" s="156">
        <f>J54+J111+J183+J243+J305</f>
        <v>990</v>
      </c>
      <c r="K354" s="157">
        <f>K54+K111+K183+K243+K305</f>
        <v>510</v>
      </c>
      <c r="L354" s="157">
        <f>L54+L111+L183+L243+L305</f>
        <v>0</v>
      </c>
      <c r="M354" s="158">
        <f>M54+M111+M183+M243+M305</f>
        <v>270</v>
      </c>
      <c r="N354" s="199">
        <f>N54+N111+N183+N243+N305</f>
        <v>1020</v>
      </c>
    </row>
    <row r="355" spans="1:14" ht="15.75" thickBot="1">
      <c r="A355" s="61" t="s">
        <v>73</v>
      </c>
      <c r="B355" s="62" t="s">
        <v>110</v>
      </c>
      <c r="C355" s="114"/>
      <c r="D355" s="85"/>
      <c r="E355" s="85"/>
      <c r="F355" s="85"/>
      <c r="G355" s="85"/>
      <c r="H355" s="114"/>
      <c r="I355" s="114"/>
      <c r="J355" s="85"/>
      <c r="K355" s="85"/>
      <c r="L355" s="85"/>
      <c r="M355" s="85"/>
      <c r="N355" s="86"/>
    </row>
    <row r="356" spans="1:14" ht="15.75" thickBot="1">
      <c r="A356" s="69"/>
      <c r="B356" s="59" t="s">
        <v>41</v>
      </c>
      <c r="C356" s="115" t="s">
        <v>42</v>
      </c>
      <c r="D356" s="188">
        <f>D121+D188+D251+D308</f>
        <v>32</v>
      </c>
      <c r="E356" s="190">
        <f>E121+E188+E251+E308</f>
        <v>17</v>
      </c>
      <c r="F356" s="190">
        <f>F121+F188+F251+F308</f>
        <v>15</v>
      </c>
      <c r="G356" s="192">
        <f>G121+G188+G251+G308</f>
        <v>9</v>
      </c>
      <c r="H356" s="156" t="s">
        <v>42</v>
      </c>
      <c r="I356" s="157" t="s">
        <v>42</v>
      </c>
      <c r="J356" s="188">
        <f>J121+J188+J251+J308</f>
        <v>626</v>
      </c>
      <c r="K356" s="190">
        <f>K121+K188+K251+K308</f>
        <v>180</v>
      </c>
      <c r="L356" s="190">
        <f>L121+L188+L251+L308</f>
        <v>300</v>
      </c>
      <c r="M356" s="156">
        <f>M121+M188+M251+M308</f>
        <v>40</v>
      </c>
      <c r="N356" s="206">
        <f>N121+N188+N251+N308</f>
        <v>450</v>
      </c>
    </row>
    <row r="357" spans="1:14" ht="15.75" thickBot="1">
      <c r="A357" s="95"/>
      <c r="B357" s="96" t="s">
        <v>66</v>
      </c>
      <c r="C357" s="112" t="s">
        <v>42</v>
      </c>
      <c r="D357" s="155">
        <f>D122+D189+D252+D309</f>
        <v>7</v>
      </c>
      <c r="E357" s="157">
        <f>E122+E189+E252+E309</f>
        <v>5.5</v>
      </c>
      <c r="F357" s="157">
        <f>F122+F189+F252+F309</f>
        <v>3.5</v>
      </c>
      <c r="G357" s="159">
        <f>G122+G189+G252+G309</f>
        <v>9</v>
      </c>
      <c r="H357" s="240" t="s">
        <v>42</v>
      </c>
      <c r="I357" s="209" t="s">
        <v>42</v>
      </c>
      <c r="J357" s="155">
        <f>J122+J189+J252+J309</f>
        <v>359</v>
      </c>
      <c r="K357" s="157">
        <f>K122+K189+K252+K309</f>
        <v>30</v>
      </c>
      <c r="L357" s="157">
        <f>L122+L189+L252+L309</f>
        <v>225</v>
      </c>
      <c r="M357" s="156">
        <f>M122+M189+M252+M309</f>
        <v>8</v>
      </c>
      <c r="N357" s="204">
        <f>N122+N189+N252+N309</f>
        <v>225</v>
      </c>
    </row>
    <row r="358" spans="1:14" ht="15.75" thickBot="1">
      <c r="A358" s="91"/>
      <c r="B358" s="59" t="s">
        <v>67</v>
      </c>
      <c r="C358" s="106" t="s">
        <v>42</v>
      </c>
      <c r="D358" s="155">
        <f>D123+D190+D253+D310</f>
        <v>0</v>
      </c>
      <c r="E358" s="157">
        <f>E123+E190+E253+E310</f>
        <v>0</v>
      </c>
      <c r="F358" s="157">
        <f>F123+F190+F253+F310</f>
        <v>0</v>
      </c>
      <c r="G358" s="159">
        <f>G123+G190+G253+G310</f>
        <v>0</v>
      </c>
      <c r="H358" s="189" t="s">
        <v>42</v>
      </c>
      <c r="I358" s="190" t="s">
        <v>42</v>
      </c>
      <c r="J358" s="155">
        <f>J123+J190+J253+J310</f>
        <v>0</v>
      </c>
      <c r="K358" s="157">
        <f>K123+K190+K253+K310</f>
        <v>0</v>
      </c>
      <c r="L358" s="157">
        <f>L123+L190+L253+L310</f>
        <v>0</v>
      </c>
      <c r="M358" s="156">
        <f>M123+M190+M253+M310</f>
        <v>0</v>
      </c>
      <c r="N358" s="206">
        <f>N123+N190+N253+N310</f>
        <v>0</v>
      </c>
    </row>
    <row r="359" spans="1:14" ht="15.75" thickBot="1">
      <c r="A359" s="61" t="s">
        <v>56</v>
      </c>
      <c r="B359" s="62" t="s">
        <v>111</v>
      </c>
      <c r="C359" s="114"/>
      <c r="D359" s="215"/>
      <c r="E359" s="215"/>
      <c r="F359" s="215"/>
      <c r="G359" s="215"/>
      <c r="H359" s="215"/>
      <c r="I359" s="215"/>
      <c r="J359" s="215"/>
      <c r="K359" s="215"/>
      <c r="L359" s="215"/>
      <c r="M359" s="215"/>
      <c r="N359" s="192"/>
    </row>
    <row r="360" spans="1:14" ht="15.75" thickBot="1">
      <c r="A360" s="59">
        <v>1</v>
      </c>
      <c r="B360" s="59" t="s">
        <v>141</v>
      </c>
      <c r="C360" s="106" t="s">
        <v>42</v>
      </c>
      <c r="D360" s="188">
        <v>0.25</v>
      </c>
      <c r="E360" s="190">
        <v>0.25</v>
      </c>
      <c r="F360" s="190">
        <v>0</v>
      </c>
      <c r="G360" s="192">
        <v>0</v>
      </c>
      <c r="H360" s="204" t="s">
        <v>42</v>
      </c>
      <c r="I360" s="204" t="s">
        <v>42</v>
      </c>
      <c r="J360" s="188">
        <v>2</v>
      </c>
      <c r="K360" s="190">
        <v>2</v>
      </c>
      <c r="L360" s="190">
        <v>0</v>
      </c>
      <c r="M360" s="192">
        <v>0</v>
      </c>
      <c r="N360" s="204">
        <v>0</v>
      </c>
    </row>
    <row r="361" spans="1:14" ht="15.75" thickBot="1">
      <c r="A361" s="59">
        <v>2</v>
      </c>
      <c r="B361" s="59" t="s">
        <v>79</v>
      </c>
      <c r="C361" s="106" t="s">
        <v>42</v>
      </c>
      <c r="D361" s="188">
        <f>SUM(E361:G361)</f>
        <v>0.25</v>
      </c>
      <c r="E361" s="190">
        <v>0.25</v>
      </c>
      <c r="F361" s="190">
        <v>0</v>
      </c>
      <c r="G361" s="192">
        <v>0</v>
      </c>
      <c r="H361" s="204" t="s">
        <v>42</v>
      </c>
      <c r="I361" s="204" t="s">
        <v>42</v>
      </c>
      <c r="J361" s="188">
        <v>2</v>
      </c>
      <c r="K361" s="190">
        <v>2</v>
      </c>
      <c r="L361" s="190">
        <v>0</v>
      </c>
      <c r="M361" s="192">
        <v>0</v>
      </c>
      <c r="N361" s="204">
        <f>30*D361-30*(E361+F361)</f>
        <v>0</v>
      </c>
    </row>
    <row r="362" spans="1:14" ht="15.75" thickBot="1">
      <c r="A362" s="59">
        <v>3</v>
      </c>
      <c r="B362" s="59" t="s">
        <v>80</v>
      </c>
      <c r="C362" s="106" t="s">
        <v>42</v>
      </c>
      <c r="D362" s="188">
        <f>SUM(E362:G362)</f>
        <v>0.5</v>
      </c>
      <c r="E362" s="190">
        <v>0.5</v>
      </c>
      <c r="F362" s="190">
        <v>0</v>
      </c>
      <c r="G362" s="192">
        <v>0</v>
      </c>
      <c r="H362" s="204" t="s">
        <v>42</v>
      </c>
      <c r="I362" s="204" t="s">
        <v>42</v>
      </c>
      <c r="J362" s="188">
        <v>4</v>
      </c>
      <c r="K362" s="190">
        <v>4</v>
      </c>
      <c r="L362" s="190">
        <v>0</v>
      </c>
      <c r="M362" s="192">
        <v>0</v>
      </c>
      <c r="N362" s="204">
        <f>30*D362-30*(E362+F362)</f>
        <v>0</v>
      </c>
    </row>
    <row r="363" spans="1:14" ht="15.75" thickBot="1">
      <c r="A363" s="59">
        <v>4</v>
      </c>
      <c r="B363" s="59" t="s">
        <v>59</v>
      </c>
      <c r="C363" s="106" t="s">
        <v>42</v>
      </c>
      <c r="D363" s="188">
        <f>SUM(E363:G363)</f>
        <v>0.5</v>
      </c>
      <c r="E363" s="190">
        <v>0.5</v>
      </c>
      <c r="F363" s="190">
        <v>0</v>
      </c>
      <c r="G363" s="192">
        <v>0</v>
      </c>
      <c r="H363" s="204" t="s">
        <v>42</v>
      </c>
      <c r="I363" s="204" t="s">
        <v>42</v>
      </c>
      <c r="J363" s="188">
        <v>4</v>
      </c>
      <c r="K363" s="190">
        <v>4</v>
      </c>
      <c r="L363" s="190">
        <v>0</v>
      </c>
      <c r="M363" s="192">
        <v>0</v>
      </c>
      <c r="N363" s="204">
        <f>30*D363-30*(E363+F363)</f>
        <v>0</v>
      </c>
    </row>
    <row r="364" spans="1:14" ht="15.75" thickBot="1">
      <c r="A364" s="232" t="s">
        <v>60</v>
      </c>
      <c r="B364" s="59"/>
      <c r="C364" s="106" t="s">
        <v>42</v>
      </c>
      <c r="D364" s="188">
        <f>SUM(D312,D255:D258,D192,D129)</f>
        <v>14</v>
      </c>
      <c r="E364" s="190">
        <f>E129+E192+E255+E256+E312</f>
        <v>0</v>
      </c>
      <c r="F364" s="190">
        <f>F129+F192+F255+F256+F312+F257+F258</f>
        <v>14</v>
      </c>
      <c r="G364" s="189">
        <f>SUM(G312,G255:G258,G192,G129)</f>
        <v>14</v>
      </c>
      <c r="H364" s="204" t="s">
        <v>42</v>
      </c>
      <c r="I364" s="204" t="s">
        <v>42</v>
      </c>
      <c r="J364" s="193">
        <f>SUM(J312,J255:J258,J192,J129)</f>
        <v>7</v>
      </c>
      <c r="K364" s="216">
        <f>SUM(K312,K255:K258,K192,K129)</f>
        <v>0</v>
      </c>
      <c r="L364" s="216">
        <f>SUM(L312,L255:L258,L192,L129)</f>
        <v>0</v>
      </c>
      <c r="M364" s="191">
        <f>SUM(M312,M255:M258,M192,M129)</f>
        <v>7</v>
      </c>
      <c r="N364" s="204">
        <f>SUM(N312,N255:N258,N192,N129)</f>
        <v>210</v>
      </c>
    </row>
    <row r="365" spans="1:14" ht="15">
      <c r="A365" s="22"/>
      <c r="B365" s="22"/>
      <c r="C365" s="4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</row>
    <row r="366" spans="1:14" ht="15.75" thickBot="1">
      <c r="A366" s="23"/>
      <c r="B366" s="23"/>
      <c r="C366" s="4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</row>
    <row r="367" spans="1:14" ht="15">
      <c r="A367" s="47" t="s">
        <v>30</v>
      </c>
      <c r="B367" s="39" t="s">
        <v>112</v>
      </c>
      <c r="C367" s="247"/>
      <c r="D367" s="324" t="s">
        <v>113</v>
      </c>
      <c r="E367" s="325"/>
      <c r="F367" s="324" t="s">
        <v>114</v>
      </c>
      <c r="G367" s="325"/>
      <c r="H367" s="44"/>
      <c r="I367" s="47" t="s">
        <v>43</v>
      </c>
      <c r="J367" s="48" t="s">
        <v>115</v>
      </c>
      <c r="K367" s="2"/>
      <c r="L367" s="2"/>
      <c r="M367" s="2"/>
      <c r="N367" s="46"/>
    </row>
    <row r="368" spans="1:14" ht="15">
      <c r="A368" s="31"/>
      <c r="B368" s="31" t="s">
        <v>116</v>
      </c>
      <c r="C368" s="248"/>
      <c r="D368" s="44" t="s">
        <v>3</v>
      </c>
      <c r="E368" s="30" t="s">
        <v>117</v>
      </c>
      <c r="F368" s="45" t="s">
        <v>3</v>
      </c>
      <c r="G368" s="50" t="s">
        <v>117</v>
      </c>
      <c r="H368" s="8"/>
      <c r="I368" s="9"/>
      <c r="J368" s="49" t="s">
        <v>118</v>
      </c>
      <c r="K368" s="8"/>
      <c r="L368" s="8"/>
      <c r="M368" s="8"/>
      <c r="N368" s="16" t="s">
        <v>117</v>
      </c>
    </row>
    <row r="369" spans="1:14" ht="15.75" thickBot="1">
      <c r="A369" s="35"/>
      <c r="B369" s="42" t="s">
        <v>119</v>
      </c>
      <c r="C369" s="249"/>
      <c r="D369" s="44"/>
      <c r="E369" s="19"/>
      <c r="F369" s="8"/>
      <c r="G369" s="19"/>
      <c r="H369" s="8"/>
      <c r="I369" s="9"/>
      <c r="J369" s="51" t="s">
        <v>120</v>
      </c>
      <c r="K369" s="8"/>
      <c r="L369" s="8"/>
      <c r="M369" s="8"/>
      <c r="N369" s="19"/>
    </row>
    <row r="370" spans="1:14" ht="15.75" thickBot="1">
      <c r="A370" s="69"/>
      <c r="B370" s="120" t="s">
        <v>121</v>
      </c>
      <c r="C370" s="141"/>
      <c r="D370" s="215">
        <f>D337</f>
        <v>298</v>
      </c>
      <c r="E370" s="191">
        <v>100</v>
      </c>
      <c r="F370" s="215">
        <f>SUM(J337,N337)</f>
        <v>9014</v>
      </c>
      <c r="G370" s="191">
        <v>100</v>
      </c>
      <c r="H370" s="104"/>
      <c r="I370" s="326" t="s">
        <v>122</v>
      </c>
      <c r="J370" s="327"/>
      <c r="K370" s="327"/>
      <c r="L370" s="327"/>
      <c r="M370" s="131"/>
      <c r="N370" s="41"/>
    </row>
    <row r="371" spans="1:14" ht="15">
      <c r="A371" s="95">
        <v>1</v>
      </c>
      <c r="B371" s="109" t="s">
        <v>123</v>
      </c>
      <c r="C371" s="239"/>
      <c r="D371" s="208">
        <f>E337</f>
        <v>151.5</v>
      </c>
      <c r="E371" s="242">
        <f>D371*100/D370</f>
        <v>50.83892617449664</v>
      </c>
      <c r="F371" s="208">
        <f>SUM(J337)</f>
        <v>4769</v>
      </c>
      <c r="G371" s="242">
        <f>F371*100/F370</f>
        <v>52.9065897492789</v>
      </c>
      <c r="H371" s="8"/>
      <c r="I371" s="90">
        <v>1</v>
      </c>
      <c r="J371" s="104" t="s">
        <v>124</v>
      </c>
      <c r="K371" s="104"/>
      <c r="L371" s="104"/>
      <c r="M371" s="104"/>
      <c r="N371" s="99">
        <v>74</v>
      </c>
    </row>
    <row r="372" spans="1:14" ht="15">
      <c r="A372" s="79"/>
      <c r="B372" s="121" t="s">
        <v>125</v>
      </c>
      <c r="C372" s="250"/>
      <c r="D372" s="175"/>
      <c r="E372" s="243"/>
      <c r="F372" s="175"/>
      <c r="G372" s="243"/>
      <c r="H372" s="8"/>
      <c r="I372" s="98">
        <v>2</v>
      </c>
      <c r="J372" s="104" t="s">
        <v>126</v>
      </c>
      <c r="K372" s="104"/>
      <c r="L372" s="104"/>
      <c r="M372" s="104"/>
      <c r="N372" s="99">
        <v>26</v>
      </c>
    </row>
    <row r="373" spans="1:14" ht="15">
      <c r="A373" s="75">
        <v>2</v>
      </c>
      <c r="B373" s="118" t="s">
        <v>127</v>
      </c>
      <c r="C373" s="251"/>
      <c r="D373" s="176">
        <f>D344</f>
        <v>68.25</v>
      </c>
      <c r="E373" s="242">
        <f>D373*100/D370</f>
        <v>22.90268456375839</v>
      </c>
      <c r="F373" s="176">
        <f>SUM(J344,N344)</f>
        <v>2157.5</v>
      </c>
      <c r="G373" s="242">
        <f>F373*100/F370</f>
        <v>23.934990015531394</v>
      </c>
      <c r="H373" s="8"/>
      <c r="I373" s="98"/>
      <c r="J373" s="104"/>
      <c r="K373" s="104"/>
      <c r="L373" s="104"/>
      <c r="M373" s="104"/>
      <c r="N373" s="99"/>
    </row>
    <row r="374" spans="1:14" ht="15">
      <c r="A374" s="84">
        <v>3</v>
      </c>
      <c r="B374" s="119" t="s">
        <v>128</v>
      </c>
      <c r="C374" s="252"/>
      <c r="D374" s="218">
        <f>SUM(G341,G357)</f>
        <v>11</v>
      </c>
      <c r="E374" s="244">
        <f>D374*100/D370</f>
        <v>3.6912751677852347</v>
      </c>
      <c r="F374" s="218">
        <f>SUM(J357,N357,J341,N341)</f>
        <v>652</v>
      </c>
      <c r="G374" s="244">
        <f>F374*100/F370</f>
        <v>7.2331928111826045</v>
      </c>
      <c r="H374" s="8"/>
      <c r="I374" s="98"/>
      <c r="J374" s="320"/>
      <c r="K374" s="321"/>
      <c r="L374" s="321"/>
      <c r="M374" s="117"/>
      <c r="N374" s="99"/>
    </row>
    <row r="375" spans="1:14" ht="15">
      <c r="A375" s="79"/>
      <c r="B375" s="121" t="s">
        <v>129</v>
      </c>
      <c r="C375" s="250"/>
      <c r="D375" s="175"/>
      <c r="E375" s="243"/>
      <c r="F375" s="175"/>
      <c r="G375" s="243"/>
      <c r="H375" s="8"/>
      <c r="I375" s="98"/>
      <c r="J375" s="320"/>
      <c r="K375" s="321"/>
      <c r="L375" s="321"/>
      <c r="M375" s="117"/>
      <c r="N375" s="99"/>
    </row>
    <row r="376" spans="1:14" ht="15">
      <c r="A376" s="84">
        <v>4</v>
      </c>
      <c r="B376" s="119" t="s">
        <v>130</v>
      </c>
      <c r="C376" s="252"/>
      <c r="D376" s="218">
        <f>D340+D360+D361+D362+D363</f>
        <v>19.5</v>
      </c>
      <c r="E376" s="242">
        <f>D376*100/D370</f>
        <v>6.543624161073826</v>
      </c>
      <c r="F376" s="218">
        <f>SUM(J360:J363,J340,N340)</f>
        <v>584</v>
      </c>
      <c r="G376" s="242">
        <f>F376*100/F370</f>
        <v>6.478810738850677</v>
      </c>
      <c r="H376" s="8"/>
      <c r="I376" s="98"/>
      <c r="J376" s="320"/>
      <c r="K376" s="321"/>
      <c r="L376" s="321"/>
      <c r="M376" s="117"/>
      <c r="N376" s="99"/>
    </row>
    <row r="377" spans="1:14" ht="15">
      <c r="A377" s="79"/>
      <c r="B377" s="121" t="s">
        <v>131</v>
      </c>
      <c r="C377" s="250"/>
      <c r="D377" s="175"/>
      <c r="E377" s="243"/>
      <c r="F377" s="175"/>
      <c r="G377" s="243"/>
      <c r="H377" s="8"/>
      <c r="I377" s="98"/>
      <c r="J377" s="320"/>
      <c r="K377" s="321"/>
      <c r="L377" s="321"/>
      <c r="M377" s="117"/>
      <c r="N377" s="99"/>
    </row>
    <row r="378" spans="1:14" ht="15">
      <c r="A378" s="75">
        <v>5</v>
      </c>
      <c r="B378" s="118" t="s">
        <v>132</v>
      </c>
      <c r="C378" s="251"/>
      <c r="D378" s="176">
        <f>SUM(D364,D354,D350,D342)</f>
        <v>102</v>
      </c>
      <c r="E378" s="242">
        <f>D378*100/D370</f>
        <v>34.22818791946309</v>
      </c>
      <c r="F378" s="152">
        <f>SUM(J364,N364,J354,N354,J350,N350,N342,J342)</f>
        <v>2861</v>
      </c>
      <c r="G378" s="242">
        <f>F378*100/F370</f>
        <v>31.73951630796539</v>
      </c>
      <c r="H378" s="8"/>
      <c r="I378" s="98"/>
      <c r="J378" s="320"/>
      <c r="K378" s="321"/>
      <c r="L378" s="321"/>
      <c r="M378" s="117"/>
      <c r="N378" s="99"/>
    </row>
    <row r="379" spans="1:14" ht="15">
      <c r="A379" s="123">
        <v>6</v>
      </c>
      <c r="B379" s="118" t="s">
        <v>133</v>
      </c>
      <c r="C379" s="251"/>
      <c r="D379" s="176">
        <f>D364</f>
        <v>14</v>
      </c>
      <c r="E379" s="245">
        <f>D379*100/D370</f>
        <v>4.697986577181208</v>
      </c>
      <c r="F379" s="176">
        <f>SUM(J364,N364)</f>
        <v>217</v>
      </c>
      <c r="G379" s="245">
        <f>F379*100/F370</f>
        <v>2.4073663190592414</v>
      </c>
      <c r="H379" s="22"/>
      <c r="I379" s="80"/>
      <c r="J379" s="329"/>
      <c r="K379" s="330"/>
      <c r="L379" s="330"/>
      <c r="M379" s="122"/>
      <c r="N379" s="88"/>
    </row>
    <row r="380" spans="1:14" ht="15.75" thickBot="1">
      <c r="A380" s="124">
        <v>7</v>
      </c>
      <c r="B380" s="125" t="s">
        <v>134</v>
      </c>
      <c r="C380" s="139"/>
      <c r="D380" s="214">
        <v>2</v>
      </c>
      <c r="E380" s="246">
        <f>D380*100/D370</f>
        <v>0.6711409395973155</v>
      </c>
      <c r="F380" s="214">
        <v>60</v>
      </c>
      <c r="G380" s="246">
        <f>F380*100/F370</f>
        <v>0.6656312402928778</v>
      </c>
      <c r="H380" s="22"/>
      <c r="I380" s="331" t="s">
        <v>135</v>
      </c>
      <c r="J380" s="332"/>
      <c r="K380" s="332"/>
      <c r="L380" s="332"/>
      <c r="M380" s="134"/>
      <c r="N380" s="127"/>
    </row>
    <row r="381" spans="1:14" ht="15">
      <c r="A381" s="34"/>
      <c r="B381" s="22"/>
      <c r="C381" s="22"/>
      <c r="D381" s="22"/>
      <c r="E381" s="22"/>
      <c r="F381" s="22"/>
      <c r="G381" s="22"/>
      <c r="H381" s="22"/>
      <c r="I381" s="108"/>
      <c r="J381" s="108"/>
      <c r="K381" s="108"/>
      <c r="L381" s="108"/>
      <c r="M381" s="108"/>
      <c r="N381" s="108"/>
    </row>
    <row r="382" spans="1:14" ht="15">
      <c r="A382" s="22"/>
      <c r="B382" s="328" t="s">
        <v>136</v>
      </c>
      <c r="C382" s="328"/>
      <c r="D382" s="328"/>
      <c r="E382" s="328"/>
      <c r="F382" s="328"/>
      <c r="G382" s="328"/>
      <c r="H382" s="22"/>
      <c r="I382" s="22"/>
      <c r="J382" s="22"/>
      <c r="K382" s="22"/>
      <c r="L382" s="22"/>
      <c r="M382" s="22"/>
      <c r="N382" s="22"/>
    </row>
    <row r="383" spans="1:14" ht="15">
      <c r="A383" s="22"/>
      <c r="B383" s="328"/>
      <c r="C383" s="328"/>
      <c r="D383" s="328"/>
      <c r="E383" s="328"/>
      <c r="F383" s="328"/>
      <c r="G383" s="328"/>
      <c r="H383" s="22"/>
      <c r="I383" s="22"/>
      <c r="J383" s="22"/>
      <c r="K383" s="22"/>
      <c r="L383" s="22"/>
      <c r="M383" s="22"/>
      <c r="N383" s="22"/>
    </row>
    <row r="384" spans="1:14" ht="15">
      <c r="A384" s="22"/>
      <c r="B384" s="328"/>
      <c r="C384" s="328"/>
      <c r="D384" s="328"/>
      <c r="E384" s="328"/>
      <c r="F384" s="328"/>
      <c r="G384" s="328"/>
      <c r="H384" s="22"/>
      <c r="I384" s="22"/>
      <c r="J384" s="22"/>
      <c r="K384" s="22"/>
      <c r="L384" s="22"/>
      <c r="M384" s="22"/>
      <c r="N384" s="22"/>
    </row>
  </sheetData>
  <sheetProtection/>
  <mergeCells count="55">
    <mergeCell ref="I370:L370"/>
    <mergeCell ref="J330:M330"/>
    <mergeCell ref="N330:N336"/>
    <mergeCell ref="B382:G384"/>
    <mergeCell ref="J375:L375"/>
    <mergeCell ref="J376:L376"/>
    <mergeCell ref="J377:L377"/>
    <mergeCell ref="J378:L378"/>
    <mergeCell ref="J379:L379"/>
    <mergeCell ref="I380:L380"/>
    <mergeCell ref="J374:L374"/>
    <mergeCell ref="A315:B315"/>
    <mergeCell ref="A317:B317"/>
    <mergeCell ref="B329:E329"/>
    <mergeCell ref="D330:F330"/>
    <mergeCell ref="K331:L331"/>
    <mergeCell ref="A337:B337"/>
    <mergeCell ref="A338:B338"/>
    <mergeCell ref="D367:E367"/>
    <mergeCell ref="F367:G367"/>
    <mergeCell ref="A314:B314"/>
    <mergeCell ref="K271:L271"/>
    <mergeCell ref="J204:M204"/>
    <mergeCell ref="N204:N210"/>
    <mergeCell ref="J270:M270"/>
    <mergeCell ref="N270:N276"/>
    <mergeCell ref="K205:L205"/>
    <mergeCell ref="A195:B195"/>
    <mergeCell ref="A197:B197"/>
    <mergeCell ref="D204:F204"/>
    <mergeCell ref="D270:F270"/>
    <mergeCell ref="A260:B260"/>
    <mergeCell ref="A261:B261"/>
    <mergeCell ref="A263:B263"/>
    <mergeCell ref="A194:B194"/>
    <mergeCell ref="K142:L142"/>
    <mergeCell ref="J68:M68"/>
    <mergeCell ref="N68:N74"/>
    <mergeCell ref="J141:M141"/>
    <mergeCell ref="N141:N147"/>
    <mergeCell ref="K69:L69"/>
    <mergeCell ref="A59:B59"/>
    <mergeCell ref="A61:B61"/>
    <mergeCell ref="D68:F68"/>
    <mergeCell ref="D141:F141"/>
    <mergeCell ref="A131:B131"/>
    <mergeCell ref="A132:B132"/>
    <mergeCell ref="A134:B134"/>
    <mergeCell ref="A58:B58"/>
    <mergeCell ref="A2:N2"/>
    <mergeCell ref="A3:N3"/>
    <mergeCell ref="D14:F14"/>
    <mergeCell ref="K15:L15"/>
    <mergeCell ref="J14:M14"/>
    <mergeCell ref="N14:N2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85" r:id="rId1"/>
  <rowBreaks count="9" manualBreakCount="9">
    <brk id="37" max="255" man="1"/>
    <brk id="66" max="255" man="1"/>
    <brk id="139" max="255" man="1"/>
    <brk id="202" max="255" man="1"/>
    <brk id="243" max="255" man="1"/>
    <brk id="268" max="255" man="1"/>
    <brk id="310" max="255" man="1"/>
    <brk id="328" max="255" man="1"/>
    <brk id="3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2013-04-08T13:28:52Z</dcterms:modified>
  <cp:category/>
  <cp:version/>
  <cp:contentType/>
  <cp:contentStatus/>
</cp:coreProperties>
</file>