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55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<sst xmlns="http://schemas.openxmlformats.org/spreadsheetml/2006/main" count="1330" uniqueCount="272">
  <si>
    <t xml:space="preserve"> Plan studiów na kierunku: Teologia</t>
  </si>
  <si>
    <t>Specjalność: formacja kapłańska</t>
  </si>
  <si>
    <t>Profil kształcenia: ogólnoakademicki</t>
  </si>
  <si>
    <t>Forma studiów: stacjonarne</t>
  </si>
  <si>
    <t>Forma kształcenia: jednolite studia magisterskie</t>
  </si>
  <si>
    <t>Uzyskane kwalifikacje: tytuł zawodowy magistra</t>
  </si>
  <si>
    <t>Obszar kształcenia: w zakresie nauk humanistycznych i nauk społecznych</t>
  </si>
  <si>
    <t xml:space="preserve">Rok studiów: I </t>
  </si>
  <si>
    <t>Lp.</t>
  </si>
  <si>
    <t>Liczba punktów ECTS</t>
  </si>
  <si>
    <t>Liczba</t>
  </si>
  <si>
    <t xml:space="preserve">Forma </t>
  </si>
  <si>
    <t xml:space="preserve">Status </t>
  </si>
  <si>
    <t>Liczba godzin dydaktycznych</t>
  </si>
  <si>
    <t>Nazwa modułu/</t>
  </si>
  <si>
    <t>Semestr</t>
  </si>
  <si>
    <t>ogółem</t>
  </si>
  <si>
    <t>z bezpośrednim</t>
  </si>
  <si>
    <t>samodzielna</t>
  </si>
  <si>
    <t>punktów</t>
  </si>
  <si>
    <t>zaliczenia</t>
  </si>
  <si>
    <t>przedmiotu:</t>
  </si>
  <si>
    <t>w tym:  zajęcia zorganizowane</t>
  </si>
  <si>
    <t>inne*</t>
  </si>
  <si>
    <t>przedmiotu</t>
  </si>
  <si>
    <t>udziałem</t>
  </si>
  <si>
    <t>praca</t>
  </si>
  <si>
    <t xml:space="preserve">ECTS </t>
  </si>
  <si>
    <t>obligatoryjny</t>
  </si>
  <si>
    <t>wykłady</t>
  </si>
  <si>
    <t>nauczyciela</t>
  </si>
  <si>
    <t>studenta</t>
  </si>
  <si>
    <t>za zajęcia</t>
  </si>
  <si>
    <t>lub</t>
  </si>
  <si>
    <t>akademckiego</t>
  </si>
  <si>
    <t>praktyczne</t>
  </si>
  <si>
    <t>fakultatywny</t>
  </si>
  <si>
    <t>Grupa treści</t>
  </si>
  <si>
    <t>I</t>
  </si>
  <si>
    <t>Wymagania ogólne</t>
  </si>
  <si>
    <t>1.</t>
  </si>
  <si>
    <t>Język obcy</t>
  </si>
  <si>
    <t>o</t>
  </si>
  <si>
    <t>2.</t>
  </si>
  <si>
    <t>3.</t>
  </si>
  <si>
    <t>4.</t>
  </si>
  <si>
    <t>Przedmioty kształcenia ogólnego</t>
  </si>
  <si>
    <t>f</t>
  </si>
  <si>
    <t>Liczba pkt ECTS/ godz.dyd.   (ogółem)</t>
  </si>
  <si>
    <t>x</t>
  </si>
  <si>
    <t>Liczba pkt ECTS/ godz.dyd. (zajęcia praktyczne)</t>
  </si>
  <si>
    <t>Liczba pkt ECTS/ godz.dyd.  (przedmy fakultatywne)</t>
  </si>
  <si>
    <t>II</t>
  </si>
  <si>
    <t>Podstawowych</t>
  </si>
  <si>
    <t>Logika</t>
  </si>
  <si>
    <t>Teoria poznania</t>
  </si>
  <si>
    <t>III</t>
  </si>
  <si>
    <t>Kierunkowych</t>
  </si>
  <si>
    <t>Etyka</t>
  </si>
  <si>
    <t>Historia i geografia biblijna</t>
  </si>
  <si>
    <t xml:space="preserve">3. </t>
  </si>
  <si>
    <t>Metafizyka</t>
  </si>
  <si>
    <t>Wstęp do filozofii</t>
  </si>
  <si>
    <t>IV</t>
  </si>
  <si>
    <t>Specjalnościowych</t>
  </si>
  <si>
    <t>Psychologia ogólna</t>
  </si>
  <si>
    <t>V</t>
  </si>
  <si>
    <t>Specjalizacyjnych: przygotowanie do wykonywania zawodu nauczyciela</t>
  </si>
  <si>
    <t>VI</t>
  </si>
  <si>
    <t xml:space="preserve">Inne wymagania </t>
  </si>
  <si>
    <t>Bezpieczeństwo i higiena pracy</t>
  </si>
  <si>
    <t>VII Praktyka</t>
  </si>
  <si>
    <t>Liczba pkt ECTS/ godz.dyd.  w semestrze</t>
  </si>
  <si>
    <t>Liczba pkt ECTS/ godz.dyd.  na I roku studiów</t>
  </si>
  <si>
    <t>* inne np. godziny konsultacji (bezpośrednie, e-mailowe, etc.)  - godziny nie są wliczone do pensum</t>
  </si>
  <si>
    <t xml:space="preserve">Rok studiów: II </t>
  </si>
  <si>
    <t>Wychowanie fizyczne</t>
  </si>
  <si>
    <t>Antropologia filozoficzna</t>
  </si>
  <si>
    <t>Filozofia Boga</t>
  </si>
  <si>
    <t>Metodologia ogólna nauk</t>
  </si>
  <si>
    <t>Religiologia</t>
  </si>
  <si>
    <t>Wprowadzenie do Pisma Św.</t>
  </si>
  <si>
    <t>Psychologia wychowania i kształcenia</t>
  </si>
  <si>
    <t>Pedagogika szkolna</t>
  </si>
  <si>
    <t>Komunikacja interpersonalna</t>
  </si>
  <si>
    <t>Emisja głosu</t>
  </si>
  <si>
    <t>Ochrona  własności intelektualnej</t>
  </si>
  <si>
    <t>Etykieta</t>
  </si>
  <si>
    <t>Praktyka 0</t>
  </si>
  <si>
    <t>Liczba pkt ECTS/ godz.dyd.  na II roku studiów</t>
  </si>
  <si>
    <t>Rok studiów: III</t>
  </si>
  <si>
    <t>Katechetyka</t>
  </si>
  <si>
    <t>Technol. informacyjna w pracy pedagogicznej</t>
  </si>
  <si>
    <t>Dydaktyka religii I</t>
  </si>
  <si>
    <t>Praktyka R-I</t>
  </si>
  <si>
    <t>Liczba pkt ECTS/ godz.dyd.  Na III roku studiów</t>
  </si>
  <si>
    <t>Rok studiów: IV</t>
  </si>
  <si>
    <t>Pedeutologia</t>
  </si>
  <si>
    <t>Diagnoza i terapia pedagogiczna</t>
  </si>
  <si>
    <t>Dydaktyka religii II</t>
  </si>
  <si>
    <t>Dydaktyka religii III</t>
  </si>
  <si>
    <t>Liczba pkt ECTS/ godz.dyd.  Na IV roku studiów</t>
  </si>
  <si>
    <t>Rok studiów: V</t>
  </si>
  <si>
    <t>Ekumenizm</t>
  </si>
  <si>
    <t>Dydaktyka religii IV</t>
  </si>
  <si>
    <t>Liczba pkt ECTS/ godz.dyd.  na V roku studiów</t>
  </si>
  <si>
    <t>Rok studiów: VI</t>
  </si>
  <si>
    <t>Psychologia pastoralna</t>
  </si>
  <si>
    <t>Teologia biblijna</t>
  </si>
  <si>
    <t>Teoria i praktyka spowiedzi</t>
  </si>
  <si>
    <t>Wykład monograficzny</t>
  </si>
  <si>
    <t>Liczba pkt ECTS/ godz.dyd.  na VI roku studiów</t>
  </si>
  <si>
    <t>Ogółem plan studiów - suma godzin i punktów ECTS</t>
  </si>
  <si>
    <t>X</t>
  </si>
  <si>
    <t xml:space="preserve">      X</t>
  </si>
  <si>
    <t>ECTS  za</t>
  </si>
  <si>
    <t>ćwiczenia</t>
  </si>
  <si>
    <t>zajęcia</t>
  </si>
  <si>
    <t>Liczba pkt ECTS/ godz.dyd.  w planie studiów</t>
  </si>
  <si>
    <t>w tym ogółem  - grupa treści:</t>
  </si>
  <si>
    <t>Specjalizacyjnych</t>
  </si>
  <si>
    <t>Inne wymagania</t>
  </si>
  <si>
    <t>Punkty ECTS:</t>
  </si>
  <si>
    <t>Punkty ECTS</t>
  </si>
  <si>
    <t>Godziny</t>
  </si>
  <si>
    <t>Procentowy udział pkt ECTS</t>
  </si>
  <si>
    <t>Sumaryczne wskaźniki ilościowe</t>
  </si>
  <si>
    <t>%</t>
  </si>
  <si>
    <t xml:space="preserve">dla każdego z obszarów kształcenia </t>
  </si>
  <si>
    <t>w tym,  zajęcia:</t>
  </si>
  <si>
    <t>w łącznej liczbie pkt ECTS</t>
  </si>
  <si>
    <t>Ogółem - plan studiów</t>
  </si>
  <si>
    <t>obszar kształcenia</t>
  </si>
  <si>
    <t>wymagające bezpośredniego</t>
  </si>
  <si>
    <t>nauki humanistyczne</t>
  </si>
  <si>
    <t>udziału nauczyciela akademickiego*</t>
  </si>
  <si>
    <t>nauki społeczne</t>
  </si>
  <si>
    <t>z zakresu nauk podstawowych</t>
  </si>
  <si>
    <t>..</t>
  </si>
  <si>
    <t>o charakterze praktycznym</t>
  </si>
  <si>
    <t>(laboratoryjne, projektowe, warsztatowe)</t>
  </si>
  <si>
    <t>ogólnouczelniane lub realizowane</t>
  </si>
  <si>
    <t>na innym kierunku</t>
  </si>
  <si>
    <t>zajęcia do wyboru - co najmniej 30 % pkt ECTS</t>
  </si>
  <si>
    <t>wymiar praktyk</t>
  </si>
  <si>
    <t xml:space="preserve"> zajęcia z wychowania fizycznego</t>
  </si>
  <si>
    <t>Ogółem % punktów ECTS</t>
  </si>
  <si>
    <t>* dotyczy studiów stacjonarnych wszystkich kierunków, poziomów i profili kształcenia - udział punktów ECTS w programie kształcenia co najmniej 50%, chyba że standard kształcenia stanowi inaczej</t>
  </si>
  <si>
    <t>Praktyka  R-II</t>
  </si>
  <si>
    <t>Praktyka  R-III</t>
  </si>
  <si>
    <t>Praktyka  R-IV</t>
  </si>
  <si>
    <t>Ergonomia</t>
  </si>
  <si>
    <t>Liczba pkt ECTS/ godz.dyd.  (przedm. fakul.)</t>
  </si>
  <si>
    <t>Samodzielna praca studenta</t>
  </si>
  <si>
    <t>Załącznik TL/4</t>
  </si>
  <si>
    <t>5.</t>
  </si>
  <si>
    <t>6.</t>
  </si>
  <si>
    <t>7.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</si>
  <si>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</si>
  <si>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</si>
  <si>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</si>
  <si>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</si>
  <si>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</si>
  <si>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</si>
  <si>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</si>
  <si>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>8.</t>
  </si>
  <si>
    <t>9.</t>
  </si>
  <si>
    <t>10.</t>
  </si>
  <si>
    <t>11.</t>
  </si>
  <si>
    <t>12.</t>
  </si>
  <si>
    <t>Liczba pkt ECTS/ godz.dyd.  (przedm. Fakul.)</t>
  </si>
  <si>
    <t>13.</t>
  </si>
  <si>
    <t>VI Praktyka</t>
  </si>
  <si>
    <t xml:space="preserve">1. </t>
  </si>
  <si>
    <t>Praktyka duszpasterska</t>
  </si>
  <si>
    <t>Z</t>
  </si>
  <si>
    <t>E</t>
  </si>
  <si>
    <t>Podstawy psychologii</t>
  </si>
  <si>
    <t>Podstawy pedagogiki</t>
  </si>
  <si>
    <t>Pedagogika specjalna</t>
  </si>
  <si>
    <t>Podstawy dydaktyki</t>
  </si>
  <si>
    <t xml:space="preserve">V </t>
  </si>
  <si>
    <t>Praktyka</t>
  </si>
  <si>
    <t>Animacja i organizacja duszpasterstwa</t>
  </si>
  <si>
    <t>Historia filozofii 1</t>
  </si>
  <si>
    <t>Historia filozofii 2</t>
  </si>
  <si>
    <t>Historia Kościoła 1</t>
  </si>
  <si>
    <t>Historia Kościoła 2</t>
  </si>
  <si>
    <t>Język łaciński 1</t>
  </si>
  <si>
    <t>Język łaciński 2</t>
  </si>
  <si>
    <t>Patrologia 1</t>
  </si>
  <si>
    <t>Muzyka kościelna 1</t>
  </si>
  <si>
    <t>Muzyka kościelna 2</t>
  </si>
  <si>
    <t>Historia filozofii 3</t>
  </si>
  <si>
    <t>Historia filozofii 4</t>
  </si>
  <si>
    <t>Historia Kościoła 3</t>
  </si>
  <si>
    <t>Historia Kościoła 4</t>
  </si>
  <si>
    <t>Język łaciński 3</t>
  </si>
  <si>
    <t>Język łaciński 4</t>
  </si>
  <si>
    <t>Liturgika 1</t>
  </si>
  <si>
    <t>Patrologia 2</t>
  </si>
  <si>
    <t>Filozofia przyrody</t>
  </si>
  <si>
    <t>Język grecki</t>
  </si>
  <si>
    <t>Muzyka kościelna 3</t>
  </si>
  <si>
    <t>Muzyka kościelna 4</t>
  </si>
  <si>
    <t>Nowy Testament 1</t>
  </si>
  <si>
    <t>Nowy Testament 2</t>
  </si>
  <si>
    <t>Stary Testament 1</t>
  </si>
  <si>
    <t>Stary Testament 2</t>
  </si>
  <si>
    <t>Teologia dogmatyczna 1</t>
  </si>
  <si>
    <t>Teologia dogmatyczna 2</t>
  </si>
  <si>
    <t>Teologia fundamentalna 1</t>
  </si>
  <si>
    <t>Teologia fundamentalna 2</t>
  </si>
  <si>
    <t>Teologia moralna 1</t>
  </si>
  <si>
    <t>Teologia moralna 2</t>
  </si>
  <si>
    <t>Język łaciński 5</t>
  </si>
  <si>
    <t>Język łaciński 6</t>
  </si>
  <si>
    <t>Liturgika 2</t>
  </si>
  <si>
    <t>Prawo kanoniczne 1</t>
  </si>
  <si>
    <t>Muzyka kościelna 5</t>
  </si>
  <si>
    <t>Muzyka kościelna 6</t>
  </si>
  <si>
    <t>Nowy Testament 3</t>
  </si>
  <si>
    <t>Nowy Testament 4</t>
  </si>
  <si>
    <t>Stary Testament 3</t>
  </si>
  <si>
    <t>Stary Testament 4</t>
  </si>
  <si>
    <t>Teologia dogmatyczna 3</t>
  </si>
  <si>
    <t>Teologia dogmatyczna 4</t>
  </si>
  <si>
    <t>Teologia moralna 3</t>
  </si>
  <si>
    <t>Teologia moralna 4</t>
  </si>
  <si>
    <t>Katolicka nauka społeczna 1</t>
  </si>
  <si>
    <t>Liturgika 3</t>
  </si>
  <si>
    <t>Prawo kanoniczne 2</t>
  </si>
  <si>
    <t>Prawo kanoniczne 3</t>
  </si>
  <si>
    <t>Prawo kanoniczne 4</t>
  </si>
  <si>
    <t>Seminarium naukowe 1</t>
  </si>
  <si>
    <t>Seminarium naukowe 2</t>
  </si>
  <si>
    <t>Teologia pastoralna 1</t>
  </si>
  <si>
    <t>Homiletyka 1</t>
  </si>
  <si>
    <t>Muzyka kościelna 7</t>
  </si>
  <si>
    <t>Muzyka kościelna 8</t>
  </si>
  <si>
    <t>Teologia dogmatyczna 5</t>
  </si>
  <si>
    <t>Teologia dogmatyczna 6</t>
  </si>
  <si>
    <t>Teologia moralna 5</t>
  </si>
  <si>
    <t>Teologia moralna 6</t>
  </si>
  <si>
    <t>Katolicka nauka społeczna 2</t>
  </si>
  <si>
    <t>Katolicka nauka społeczna 3</t>
  </si>
  <si>
    <t>Liturgika 4</t>
  </si>
  <si>
    <t>Prawo kanoniczne 5</t>
  </si>
  <si>
    <t>Prawo kanoniczne 6</t>
  </si>
  <si>
    <t>Seminarium naukowe 3</t>
  </si>
  <si>
    <t>Seminarium naukowe 4</t>
  </si>
  <si>
    <t>Teologia duchowości 1</t>
  </si>
  <si>
    <t>Teologia pastoralna 2</t>
  </si>
  <si>
    <t>Homiletyka 2</t>
  </si>
  <si>
    <t>Homiletyka 3</t>
  </si>
  <si>
    <t>Historia sztuki i konserwacji zabyków</t>
  </si>
  <si>
    <t>Muzyka kościelna 9</t>
  </si>
  <si>
    <t>Muzyka kościelna 10</t>
  </si>
  <si>
    <t>Litugika 5</t>
  </si>
  <si>
    <t>Liturgika 6</t>
  </si>
  <si>
    <t>Prawo kanoniczne 7</t>
  </si>
  <si>
    <t>Teologia duchowości 2</t>
  </si>
  <si>
    <t>Teologia pastoralna 3</t>
  </si>
  <si>
    <t>Homiletyka 4</t>
  </si>
  <si>
    <t>Muzyka kościelna 11</t>
  </si>
  <si>
    <t>Muzyka kościelna 12</t>
  </si>
  <si>
    <t>Wprowadzenie w chrześcijaństwo 1</t>
  </si>
  <si>
    <t>Wprowadzenie w chrześcijaństwo 3</t>
  </si>
  <si>
    <t>Wprowadzenie w chrześcijaństwo 2</t>
  </si>
  <si>
    <t>Wprowadzenie w chrześcijaństwo 4</t>
  </si>
  <si>
    <t>Wybrane zagadnienia prawa karnego</t>
  </si>
  <si>
    <t>Technologia informacyjna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</si>
</sst>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 style="medium"/>
      <top/>
      <bottom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medium"/>
      <top style="thin"/>
      <bottom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9" fontId="1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" fillId="30" borderId="9" applyNumberFormat="0" applyFont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2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27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3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5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46" xfId="0" applyFont="1" applyBorder="1" applyAlignment="1">
      <alignment/>
    </xf>
    <xf numFmtId="0" fontId="5" fillId="0" borderId="39" xfId="0" applyFont="1" applyBorder="1" applyAlignment="1">
      <alignment horizontal="right"/>
    </xf>
    <xf numFmtId="0" fontId="5" fillId="0" borderId="47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/>
    </xf>
    <xf numFmtId="0" fontId="5" fillId="0" borderId="54" xfId="0" applyFont="1" applyBorder="1" applyAlignment="1">
      <alignment/>
    </xf>
    <xf numFmtId="0" fontId="5" fillId="0" borderId="55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56" xfId="0" applyFont="1" applyBorder="1" applyAlignment="1">
      <alignment/>
    </xf>
    <xf numFmtId="0" fontId="5" fillId="0" borderId="57" xfId="0" applyFont="1" applyBorder="1" applyAlignment="1">
      <alignment/>
    </xf>
    <xf numFmtId="0" fontId="5" fillId="0" borderId="58" xfId="0" applyFont="1" applyBorder="1" applyAlignment="1">
      <alignment/>
    </xf>
    <xf numFmtId="0" fontId="5" fillId="0" borderId="59" xfId="0" applyFont="1" applyBorder="1" applyAlignment="1">
      <alignment/>
    </xf>
    <xf numFmtId="0" fontId="4" fillId="0" borderId="27" xfId="0" applyFont="1" applyBorder="1" applyAlignment="1">
      <alignment/>
    </xf>
    <xf numFmtId="0" fontId="5" fillId="0" borderId="51" xfId="0" applyFont="1" applyBorder="1" applyAlignment="1">
      <alignment/>
    </xf>
    <xf numFmtId="0" fontId="5" fillId="0" borderId="5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4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61" xfId="0" applyFont="1" applyBorder="1" applyAlignment="1">
      <alignment/>
    </xf>
    <xf numFmtId="0" fontId="5" fillId="0" borderId="62" xfId="0" applyFont="1" applyBorder="1" applyAlignment="1">
      <alignment/>
    </xf>
    <xf numFmtId="0" fontId="5" fillId="0" borderId="52" xfId="0" applyFont="1" applyBorder="1" applyAlignment="1">
      <alignment/>
    </xf>
    <xf numFmtId="0" fontId="4" fillId="0" borderId="4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45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6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34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67" xfId="0" applyFont="1" applyBorder="1" applyAlignment="1">
      <alignment/>
    </xf>
    <xf numFmtId="0" fontId="5" fillId="0" borderId="58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68" xfId="0" applyFont="1" applyBorder="1" applyAlignment="1">
      <alignment/>
    </xf>
    <xf numFmtId="0" fontId="2" fillId="0" borderId="69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53" xfId="0" applyFont="1" applyBorder="1" applyAlignment="1">
      <alignment/>
    </xf>
    <xf numFmtId="0" fontId="5" fillId="0" borderId="44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5" fillId="0" borderId="70" xfId="0" applyFont="1" applyBorder="1" applyAlignment="1">
      <alignment/>
    </xf>
    <xf numFmtId="0" fontId="4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68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5" fillId="0" borderId="33" xfId="0" applyFont="1" applyBorder="1" applyAlignment="1">
      <alignment vertical="top"/>
    </xf>
    <xf numFmtId="0" fontId="6" fillId="0" borderId="0" xfId="0" applyFont="1" applyAlignment="1">
      <alignment/>
    </xf>
    <xf numFmtId="0" fontId="5" fillId="0" borderId="56" xfId="0" applyFont="1" applyBorder="1" applyAlignment="1">
      <alignment horizontal="right"/>
    </xf>
    <xf numFmtId="0" fontId="5" fillId="0" borderId="71" xfId="0" applyFont="1" applyBorder="1" applyAlignment="1">
      <alignment/>
    </xf>
    <xf numFmtId="0" fontId="5" fillId="0" borderId="72" xfId="0" applyFont="1" applyBorder="1" applyAlignment="1">
      <alignment/>
    </xf>
    <xf numFmtId="0" fontId="5" fillId="0" borderId="73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74" xfId="0" applyFont="1" applyBorder="1" applyAlignment="1">
      <alignment/>
    </xf>
    <xf numFmtId="0" fontId="5" fillId="0" borderId="35" xfId="0" applyFont="1" applyBorder="1" applyAlignment="1">
      <alignment horizontal="right"/>
    </xf>
    <xf numFmtId="0" fontId="5" fillId="0" borderId="38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5" fillId="0" borderId="61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32" borderId="72" xfId="0" applyFont="1" applyFill="1" applyBorder="1" applyAlignment="1">
      <alignment horizontal="center" vertical="center"/>
    </xf>
    <xf numFmtId="0" fontId="5" fillId="32" borderId="85" xfId="0" applyFont="1" applyFill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86" xfId="0" applyFont="1" applyBorder="1" applyAlignment="1">
      <alignment/>
    </xf>
    <xf numFmtId="0" fontId="5" fillId="0" borderId="46" xfId="0" applyFont="1" applyBorder="1" applyAlignment="1">
      <alignment horizontal="center"/>
    </xf>
    <xf numFmtId="0" fontId="5" fillId="32" borderId="4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/>
    </xf>
    <xf numFmtId="0" fontId="5" fillId="0" borderId="83" xfId="0" applyFont="1" applyBorder="1" applyAlignment="1">
      <alignment horizontal="center"/>
    </xf>
    <xf numFmtId="0" fontId="5" fillId="0" borderId="67" xfId="0" applyFont="1" applyBorder="1" applyAlignment="1">
      <alignment horizontal="center" vertical="center"/>
    </xf>
    <xf numFmtId="0" fontId="5" fillId="0" borderId="39" xfId="0" applyFont="1" applyBorder="1" applyAlignment="1">
      <alignment horizontal="left"/>
    </xf>
    <xf numFmtId="0" fontId="2" fillId="0" borderId="69" xfId="0" applyFont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5" xfId="0" applyFont="1" applyBorder="1" applyAlignment="1">
      <alignment/>
    </xf>
    <xf numFmtId="0" fontId="2" fillId="0" borderId="44" xfId="0" applyFont="1" applyBorder="1" applyAlignment="1">
      <alignment/>
    </xf>
    <xf numFmtId="0" fontId="5" fillId="0" borderId="6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1" xfId="0" applyFont="1" applyBorder="1" applyAlignment="1">
      <alignment horizontal="right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5" fillId="0" borderId="63" xfId="0" applyFont="1" applyBorder="1" applyAlignment="1">
      <alignment horizontal="right"/>
    </xf>
    <xf numFmtId="0" fontId="5" fillId="0" borderId="52" xfId="0" applyFont="1" applyBorder="1" applyAlignment="1">
      <alignment horizontal="right"/>
    </xf>
    <xf numFmtId="0" fontId="5" fillId="0" borderId="45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164" fontId="5" fillId="0" borderId="25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53" xfId="0" applyFont="1" applyBorder="1" applyAlignment="1">
      <alignment horizontal="right"/>
    </xf>
    <xf numFmtId="164" fontId="5" fillId="0" borderId="47" xfId="0" applyNumberFormat="1" applyFont="1" applyBorder="1" applyAlignment="1">
      <alignment horizontal="right"/>
    </xf>
    <xf numFmtId="0" fontId="5" fillId="0" borderId="64" xfId="0" applyFont="1" applyBorder="1" applyAlignment="1">
      <alignment horizontal="right"/>
    </xf>
    <xf numFmtId="0" fontId="5" fillId="0" borderId="62" xfId="0" applyFont="1" applyBorder="1" applyAlignment="1">
      <alignment horizontal="right"/>
    </xf>
    <xf numFmtId="0" fontId="5" fillId="0" borderId="65" xfId="0" applyFont="1" applyBorder="1" applyAlignment="1">
      <alignment horizontal="right"/>
    </xf>
    <xf numFmtId="0" fontId="5" fillId="0" borderId="54" xfId="0" applyFont="1" applyBorder="1" applyAlignment="1">
      <alignment horizontal="right"/>
    </xf>
    <xf numFmtId="164" fontId="5" fillId="0" borderId="21" xfId="0" applyNumberFormat="1" applyFont="1" applyBorder="1" applyAlignment="1">
      <alignment horizontal="right"/>
    </xf>
    <xf numFmtId="164" fontId="5" fillId="0" borderId="78" xfId="0" applyNumberFormat="1" applyFont="1" applyBorder="1" applyAlignment="1">
      <alignment horizontal="right"/>
    </xf>
    <xf numFmtId="0" fontId="5" fillId="0" borderId="30" xfId="0" applyFont="1" applyBorder="1" applyAlignment="1">
      <alignment horizontal="right"/>
    </xf>
    <xf numFmtId="164" fontId="5" fillId="0" borderId="82" xfId="0" applyNumberFormat="1" applyFont="1" applyBorder="1" applyAlignment="1">
      <alignment horizontal="right"/>
    </xf>
    <xf numFmtId="0" fontId="5" fillId="0" borderId="59" xfId="0" applyFont="1" applyBorder="1" applyAlignment="1">
      <alignment horizontal="center"/>
    </xf>
    <xf numFmtId="0" fontId="5" fillId="0" borderId="87" xfId="0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5" fillId="0" borderId="82" xfId="0" applyFont="1" applyBorder="1" applyAlignment="1">
      <alignment horizontal="center"/>
    </xf>
    <xf numFmtId="0" fontId="5" fillId="0" borderId="65" xfId="0" applyFont="1" applyFill="1" applyBorder="1" applyAlignment="1">
      <alignment horizontal="right"/>
    </xf>
    <xf numFmtId="164" fontId="5" fillId="0" borderId="78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164" fontId="5" fillId="0" borderId="82" xfId="0" applyNumberFormat="1" applyFont="1" applyFill="1" applyBorder="1" applyAlignment="1">
      <alignment horizontal="right"/>
    </xf>
    <xf numFmtId="0" fontId="5" fillId="0" borderId="66" xfId="0" applyFont="1" applyFill="1" applyBorder="1" applyAlignment="1">
      <alignment horizontal="right"/>
    </xf>
    <xf numFmtId="164" fontId="5" fillId="0" borderId="21" xfId="0" applyNumberFormat="1" applyFont="1" applyFill="1" applyBorder="1" applyAlignment="1">
      <alignment horizontal="right"/>
    </xf>
    <xf numFmtId="164" fontId="5" fillId="0" borderId="64" xfId="0" applyNumberFormat="1" applyFont="1" applyFill="1" applyBorder="1" applyAlignment="1">
      <alignment horizontal="right"/>
    </xf>
    <xf numFmtId="164" fontId="5" fillId="0" borderId="47" xfId="0" applyNumberFormat="1" applyFont="1" applyFill="1" applyBorder="1" applyAlignment="1">
      <alignment horizontal="right"/>
    </xf>
    <xf numFmtId="0" fontId="5" fillId="0" borderId="64" xfId="0" applyFont="1" applyFill="1" applyBorder="1" applyAlignment="1">
      <alignment horizontal="right"/>
    </xf>
    <xf numFmtId="164" fontId="5" fillId="0" borderId="25" xfId="0" applyNumberFormat="1" applyFont="1" applyFill="1" applyBorder="1" applyAlignment="1">
      <alignment horizontal="right"/>
    </xf>
    <xf numFmtId="1" fontId="5" fillId="0" borderId="29" xfId="52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5" fillId="0" borderId="19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5" fillId="0" borderId="43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48" fillId="0" borderId="46" xfId="0" applyFont="1" applyBorder="1" applyAlignment="1">
      <alignment/>
    </xf>
    <xf numFmtId="0" fontId="5" fillId="33" borderId="7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13" fillId="0" borderId="55" xfId="0" applyFont="1" applyBorder="1" applyAlignment="1">
      <alignment/>
    </xf>
    <xf numFmtId="0" fontId="4" fillId="0" borderId="48" xfId="0" applyFont="1" applyBorder="1" applyAlignment="1">
      <alignment/>
    </xf>
    <xf numFmtId="0" fontId="2" fillId="0" borderId="6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63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76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4"/>
  <sheetViews>
    <sheetView tabSelected="1" view="pageLayout" workbookViewId="0" topLeftCell="A2">
      <selection activeCell="K53" sqref="K53"/>
    </sheetView>
  </sheetViews>
  <sheetFormatPr defaultColWidth="9.140625" defaultRowHeight="15"/>
  <cols>
    <col min="1" max="1" width="3.140625" style="295" customWidth="1"/>
    <col min="2" max="2" width="43.00390625" style="295" customWidth="1"/>
    <col min="3" max="3" width="6.28125" style="295" customWidth="1"/>
    <col min="4" max="4" width="5.8515625" style="295" customWidth="1"/>
    <col min="5" max="5" width="11.8515625" style="295" customWidth="1"/>
    <col min="6" max="6" width="9.140625" style="295" customWidth="1"/>
    <col min="7" max="7" width="7.57421875" style="295" customWidth="1"/>
    <col min="8" max="8" width="6.421875" style="295" customWidth="1"/>
    <col min="9" max="9" width="9.00390625" style="295" customWidth="1"/>
    <col min="10" max="10" width="6.28125" style="295" customWidth="1"/>
    <col min="11" max="11" width="10.00390625" style="295" customWidth="1"/>
    <col min="12" max="12" width="9.8515625" style="295" customWidth="1"/>
    <col min="13" max="13" width="4.8515625" style="295" customWidth="1"/>
    <col min="14" max="14" width="8.28125" style="295" customWidth="1"/>
    <col min="15" max="16384" width="9.140625" style="129" customWidth="1"/>
  </cols>
  <sheetData>
    <row r="1" spans="1:15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62" t="s">
        <v>154</v>
      </c>
      <c r="M1" s="262"/>
      <c r="N1" s="262"/>
      <c r="O1" s="158"/>
    </row>
    <row r="2" spans="1:14" ht="15.75">
      <c r="A2" s="310" t="s">
        <v>0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</row>
    <row r="3" spans="1:14" ht="15.75">
      <c r="A3" s="310" t="s">
        <v>1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</row>
    <row r="4" spans="1:14" ht="14.25">
      <c r="A4" s="44"/>
      <c r="B4" s="47"/>
      <c r="C4" s="47"/>
      <c r="D4" s="47"/>
      <c r="E4" s="47"/>
      <c r="F4" s="47"/>
      <c r="G4" s="47"/>
      <c r="H4" s="47"/>
      <c r="I4" s="44"/>
      <c r="J4" s="44"/>
      <c r="K4" s="44"/>
      <c r="L4" s="44"/>
      <c r="M4" s="44"/>
      <c r="N4" s="44"/>
    </row>
    <row r="5" spans="1:14" ht="14.25">
      <c r="A5" s="45"/>
      <c r="B5" s="48" t="s">
        <v>2</v>
      </c>
      <c r="C5" s="48"/>
      <c r="D5" s="49"/>
      <c r="E5" s="49"/>
      <c r="F5" s="49"/>
      <c r="G5" s="49"/>
      <c r="H5" s="49"/>
      <c r="I5" s="45"/>
      <c r="J5" s="45"/>
      <c r="K5" s="45"/>
      <c r="L5" s="45"/>
      <c r="M5" s="45"/>
      <c r="N5" s="45"/>
    </row>
    <row r="6" spans="1:14" ht="14.25">
      <c r="A6" s="1"/>
      <c r="B6" s="50" t="s">
        <v>3</v>
      </c>
      <c r="C6" s="50"/>
      <c r="D6" s="50"/>
      <c r="E6" s="50"/>
      <c r="F6" s="50"/>
      <c r="G6" s="50"/>
      <c r="H6" s="50"/>
      <c r="I6" s="1"/>
      <c r="J6" s="1"/>
      <c r="K6" s="1"/>
      <c r="L6" s="1"/>
      <c r="M6" s="1"/>
      <c r="N6" s="1"/>
    </row>
    <row r="7" spans="1:14" ht="14.25">
      <c r="A7" s="1"/>
      <c r="B7" s="50" t="s">
        <v>4</v>
      </c>
      <c r="C7" s="50"/>
      <c r="D7" s="50"/>
      <c r="E7" s="50"/>
      <c r="F7" s="50"/>
      <c r="G7" s="50"/>
      <c r="H7" s="50"/>
      <c r="I7" s="1"/>
      <c r="J7" s="1"/>
      <c r="K7" s="1"/>
      <c r="L7" s="1"/>
      <c r="M7" s="1"/>
      <c r="N7" s="1"/>
    </row>
    <row r="8" spans="1:14" ht="14.25">
      <c r="A8" s="1"/>
      <c r="B8" s="50" t="s">
        <v>5</v>
      </c>
      <c r="C8" s="50"/>
      <c r="D8" s="50"/>
      <c r="E8" s="50"/>
      <c r="F8" s="50"/>
      <c r="G8" s="50"/>
      <c r="H8" s="50"/>
      <c r="I8" s="1"/>
      <c r="J8" s="1"/>
      <c r="K8" s="1"/>
      <c r="L8" s="1"/>
      <c r="M8" s="1"/>
      <c r="N8" s="1"/>
    </row>
    <row r="9" spans="1:14" ht="14.25">
      <c r="A9" s="1"/>
      <c r="B9" s="50" t="s">
        <v>6</v>
      </c>
      <c r="C9" s="50"/>
      <c r="D9" s="50"/>
      <c r="E9" s="50"/>
      <c r="F9" s="50"/>
      <c r="G9" s="50"/>
      <c r="H9" s="50"/>
      <c r="I9" s="1"/>
      <c r="J9" s="1"/>
      <c r="K9" s="1"/>
      <c r="L9" s="1"/>
      <c r="M9" s="1"/>
      <c r="N9" s="1"/>
    </row>
    <row r="10" spans="1:14" ht="14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 thickBot="1">
      <c r="A11" s="1"/>
      <c r="B11" s="46" t="s">
        <v>7</v>
      </c>
      <c r="C11" s="1"/>
      <c r="D11" s="1"/>
      <c r="E11" s="1"/>
      <c r="F11" s="1"/>
      <c r="G11" s="3"/>
      <c r="H11" s="1"/>
      <c r="I11" s="1"/>
      <c r="J11" s="1"/>
      <c r="K11" s="1"/>
      <c r="L11" s="1"/>
      <c r="M11" s="1"/>
      <c r="N11" s="1"/>
    </row>
    <row r="12" spans="1:14" ht="15.75" customHeight="1" thickBot="1">
      <c r="A12" s="4" t="s">
        <v>8</v>
      </c>
      <c r="B12" s="130"/>
      <c r="C12" s="141"/>
      <c r="D12" s="312" t="s">
        <v>9</v>
      </c>
      <c r="E12" s="312"/>
      <c r="F12" s="312"/>
      <c r="G12" s="146" t="s">
        <v>10</v>
      </c>
      <c r="H12" s="141" t="s">
        <v>11</v>
      </c>
      <c r="I12" s="8" t="s">
        <v>12</v>
      </c>
      <c r="J12" s="317" t="s">
        <v>13</v>
      </c>
      <c r="K12" s="318"/>
      <c r="L12" s="318"/>
      <c r="M12" s="318"/>
      <c r="N12" s="314" t="s">
        <v>153</v>
      </c>
    </row>
    <row r="13" spans="1:14" ht="15.75" customHeight="1" thickBot="1">
      <c r="A13" s="9"/>
      <c r="B13" s="139" t="s">
        <v>14</v>
      </c>
      <c r="C13" s="142" t="s">
        <v>15</v>
      </c>
      <c r="D13" s="144" t="s">
        <v>16</v>
      </c>
      <c r="E13" s="141" t="s">
        <v>17</v>
      </c>
      <c r="F13" s="145" t="s">
        <v>18</v>
      </c>
      <c r="G13" s="147" t="s">
        <v>19</v>
      </c>
      <c r="H13" s="31" t="s">
        <v>20</v>
      </c>
      <c r="I13" s="16" t="s">
        <v>21</v>
      </c>
      <c r="J13" s="142" t="s">
        <v>16</v>
      </c>
      <c r="K13" s="313" t="s">
        <v>22</v>
      </c>
      <c r="L13" s="313"/>
      <c r="M13" s="155" t="s">
        <v>23</v>
      </c>
      <c r="N13" s="315"/>
    </row>
    <row r="14" spans="1:14" ht="15" customHeight="1">
      <c r="A14" s="19"/>
      <c r="B14" s="139" t="s">
        <v>24</v>
      </c>
      <c r="C14" s="142"/>
      <c r="D14" s="31"/>
      <c r="E14" s="31" t="s">
        <v>25</v>
      </c>
      <c r="F14" s="31" t="s">
        <v>26</v>
      </c>
      <c r="G14" s="148" t="s">
        <v>27</v>
      </c>
      <c r="H14" s="31"/>
      <c r="I14" s="140" t="s">
        <v>28</v>
      </c>
      <c r="J14" s="148"/>
      <c r="K14" s="144" t="s">
        <v>29</v>
      </c>
      <c r="L14" s="144" t="s">
        <v>116</v>
      </c>
      <c r="M14" s="12"/>
      <c r="N14" s="315"/>
    </row>
    <row r="15" spans="1:14" ht="15" customHeight="1">
      <c r="A15" s="9"/>
      <c r="B15" s="139"/>
      <c r="C15" s="31"/>
      <c r="D15" s="31"/>
      <c r="E15" s="31" t="s">
        <v>30</v>
      </c>
      <c r="F15" s="31" t="s">
        <v>31</v>
      </c>
      <c r="G15" s="148" t="s">
        <v>32</v>
      </c>
      <c r="H15" s="31"/>
      <c r="I15" s="16" t="s">
        <v>33</v>
      </c>
      <c r="J15" s="31"/>
      <c r="K15" s="31"/>
      <c r="L15" s="149"/>
      <c r="M15" s="156"/>
      <c r="N15" s="315"/>
    </row>
    <row r="16" spans="1:14" ht="15" customHeight="1">
      <c r="A16" s="9"/>
      <c r="B16" s="9"/>
      <c r="C16" s="143"/>
      <c r="D16" s="31"/>
      <c r="E16" s="31" t="s">
        <v>34</v>
      </c>
      <c r="F16" s="31"/>
      <c r="G16" s="148" t="s">
        <v>35</v>
      </c>
      <c r="H16" s="31"/>
      <c r="I16" s="16" t="s">
        <v>36</v>
      </c>
      <c r="J16" s="31"/>
      <c r="K16" s="31"/>
      <c r="L16" s="31"/>
      <c r="M16" s="9"/>
      <c r="N16" s="315"/>
    </row>
    <row r="17" spans="1:14" ht="15" customHeight="1">
      <c r="A17" s="9"/>
      <c r="B17" s="9"/>
      <c r="C17" s="143"/>
      <c r="D17" s="31"/>
      <c r="E17" s="31"/>
      <c r="F17" s="31"/>
      <c r="G17" s="148"/>
      <c r="H17" s="31"/>
      <c r="I17" s="16"/>
      <c r="J17" s="31"/>
      <c r="K17" s="31"/>
      <c r="L17" s="31"/>
      <c r="M17" s="9"/>
      <c r="N17" s="315"/>
    </row>
    <row r="18" spans="1:14" ht="15.75" customHeight="1" thickBot="1">
      <c r="A18" s="33"/>
      <c r="B18" s="33"/>
      <c r="C18" s="34"/>
      <c r="D18" s="34"/>
      <c r="E18" s="34"/>
      <c r="F18" s="34"/>
      <c r="G18" s="34"/>
      <c r="H18" s="34"/>
      <c r="I18" s="3"/>
      <c r="J18" s="34"/>
      <c r="K18" s="34"/>
      <c r="L18" s="34"/>
      <c r="M18" s="33"/>
      <c r="N18" s="316"/>
    </row>
    <row r="19" spans="1:14" ht="15" thickBot="1">
      <c r="A19" s="51"/>
      <c r="B19" s="52" t="s">
        <v>37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4"/>
    </row>
    <row r="20" spans="1:14" ht="15" thickBot="1">
      <c r="A20" s="55" t="s">
        <v>38</v>
      </c>
      <c r="B20" s="56" t="s">
        <v>39</v>
      </c>
      <c r="C20" s="56"/>
      <c r="D20" s="57"/>
      <c r="E20" s="57"/>
      <c r="F20" s="76"/>
      <c r="G20" s="57"/>
      <c r="H20" s="57"/>
      <c r="I20" s="57"/>
      <c r="J20" s="76"/>
      <c r="K20" s="57"/>
      <c r="L20" s="57"/>
      <c r="M20" s="57"/>
      <c r="N20" s="58"/>
    </row>
    <row r="21" spans="1:14" ht="14.25">
      <c r="A21" s="61" t="s">
        <v>40</v>
      </c>
      <c r="B21" s="60" t="s">
        <v>41</v>
      </c>
      <c r="C21" s="198">
        <v>1</v>
      </c>
      <c r="D21" s="199">
        <v>2</v>
      </c>
      <c r="E21" s="200">
        <v>1</v>
      </c>
      <c r="F21" s="176">
        <f>D21-E21</f>
        <v>1</v>
      </c>
      <c r="G21" s="201">
        <v>0</v>
      </c>
      <c r="H21" s="170" t="s">
        <v>175</v>
      </c>
      <c r="I21" s="170" t="s">
        <v>47</v>
      </c>
      <c r="J21" s="190">
        <f>SUM(K21:M21)</f>
        <v>34</v>
      </c>
      <c r="K21" s="172">
        <v>0</v>
      </c>
      <c r="L21" s="172">
        <v>30</v>
      </c>
      <c r="M21" s="173">
        <v>4</v>
      </c>
      <c r="N21" s="221">
        <f aca="true" t="shared" si="0" ref="N21:N27">F21*30</f>
        <v>30</v>
      </c>
    </row>
    <row r="22" spans="1:14" ht="14.25">
      <c r="A22" s="66" t="s">
        <v>43</v>
      </c>
      <c r="B22" s="160" t="s">
        <v>41</v>
      </c>
      <c r="C22" s="202">
        <v>2</v>
      </c>
      <c r="D22" s="191">
        <v>2</v>
      </c>
      <c r="E22" s="191">
        <v>1</v>
      </c>
      <c r="F22" s="176">
        <f>D22-E22</f>
        <v>1</v>
      </c>
      <c r="G22" s="192">
        <v>0</v>
      </c>
      <c r="H22" s="174" t="s">
        <v>175</v>
      </c>
      <c r="I22" s="174" t="s">
        <v>47</v>
      </c>
      <c r="J22" s="251">
        <f>SUM(K22:M22)</f>
        <v>34</v>
      </c>
      <c r="K22" s="176">
        <v>0</v>
      </c>
      <c r="L22" s="176">
        <v>30</v>
      </c>
      <c r="M22" s="177">
        <v>4</v>
      </c>
      <c r="N22" s="202">
        <f t="shared" si="0"/>
        <v>30</v>
      </c>
    </row>
    <row r="23" spans="1:14" ht="14.25">
      <c r="A23" s="66" t="s">
        <v>44</v>
      </c>
      <c r="B23" s="66" t="s">
        <v>271</v>
      </c>
      <c r="C23" s="203">
        <v>2</v>
      </c>
      <c r="D23" s="204">
        <v>2</v>
      </c>
      <c r="E23" s="205">
        <v>1</v>
      </c>
      <c r="F23" s="176">
        <f>D23-E23</f>
        <v>1</v>
      </c>
      <c r="G23" s="206">
        <v>0</v>
      </c>
      <c r="H23" s="178" t="s">
        <v>175</v>
      </c>
      <c r="I23" s="178" t="s">
        <v>42</v>
      </c>
      <c r="J23" s="251">
        <f>SUM(K23:M23)</f>
        <v>34</v>
      </c>
      <c r="K23" s="180">
        <v>0</v>
      </c>
      <c r="L23" s="180">
        <v>30</v>
      </c>
      <c r="M23" s="177">
        <v>4</v>
      </c>
      <c r="N23" s="260">
        <f t="shared" si="0"/>
        <v>30</v>
      </c>
    </row>
    <row r="24" spans="1:14" ht="15" thickBot="1">
      <c r="A24" s="150" t="s">
        <v>45</v>
      </c>
      <c r="B24" s="150" t="s">
        <v>46</v>
      </c>
      <c r="C24" s="181">
        <v>2</v>
      </c>
      <c r="D24" s="182">
        <v>2</v>
      </c>
      <c r="E24" s="183">
        <v>1</v>
      </c>
      <c r="F24" s="186">
        <f>D24-E24</f>
        <v>1</v>
      </c>
      <c r="G24" s="196">
        <v>0</v>
      </c>
      <c r="H24" s="181" t="s">
        <v>175</v>
      </c>
      <c r="I24" s="181" t="s">
        <v>47</v>
      </c>
      <c r="J24" s="185">
        <f>SUM(K24:M24)</f>
        <v>34</v>
      </c>
      <c r="K24" s="183">
        <v>30</v>
      </c>
      <c r="L24" s="183">
        <v>0</v>
      </c>
      <c r="M24" s="184">
        <v>4</v>
      </c>
      <c r="N24" s="218">
        <f t="shared" si="0"/>
        <v>30</v>
      </c>
    </row>
    <row r="25" spans="1:14" ht="15" thickBot="1">
      <c r="A25" s="68"/>
      <c r="B25" s="69" t="s">
        <v>48</v>
      </c>
      <c r="C25" s="207"/>
      <c r="D25" s="185">
        <f>SUM(D21:D24)</f>
        <v>8</v>
      </c>
      <c r="E25" s="185">
        <f>SUM(E21:E24)</f>
        <v>4</v>
      </c>
      <c r="F25" s="186">
        <f>SUM(F21:F24)</f>
        <v>4</v>
      </c>
      <c r="G25" s="187">
        <v>0</v>
      </c>
      <c r="H25" s="188" t="s">
        <v>49</v>
      </c>
      <c r="I25" s="188" t="s">
        <v>49</v>
      </c>
      <c r="J25" s="189">
        <f>SUM(J21:J24)</f>
        <v>136</v>
      </c>
      <c r="K25" s="186">
        <f>SUM(K21:K24)</f>
        <v>30</v>
      </c>
      <c r="L25" s="186">
        <f>SUM(L21:L24)</f>
        <v>90</v>
      </c>
      <c r="M25" s="186">
        <v>5</v>
      </c>
      <c r="N25" s="258">
        <f>SUM(N21:N24)</f>
        <v>120</v>
      </c>
    </row>
    <row r="26" spans="1:14" ht="14.25">
      <c r="A26" s="64"/>
      <c r="B26" s="60" t="s">
        <v>50</v>
      </c>
      <c r="C26" s="208"/>
      <c r="D26" s="190">
        <v>0</v>
      </c>
      <c r="E26" s="191">
        <v>0</v>
      </c>
      <c r="F26" s="176">
        <v>0</v>
      </c>
      <c r="G26" s="192">
        <v>0</v>
      </c>
      <c r="H26" s="170" t="s">
        <v>49</v>
      </c>
      <c r="I26" s="170" t="s">
        <v>49</v>
      </c>
      <c r="J26" s="175">
        <v>0</v>
      </c>
      <c r="K26" s="176">
        <v>0</v>
      </c>
      <c r="L26" s="176">
        <v>0</v>
      </c>
      <c r="M26" s="177">
        <v>0</v>
      </c>
      <c r="N26" s="221">
        <v>0</v>
      </c>
    </row>
    <row r="27" spans="1:14" ht="15" thickBot="1">
      <c r="A27" s="67"/>
      <c r="B27" s="73" t="s">
        <v>152</v>
      </c>
      <c r="C27" s="209"/>
      <c r="D27" s="193">
        <v>2</v>
      </c>
      <c r="E27" s="194">
        <v>1</v>
      </c>
      <c r="F27" s="195">
        <v>1</v>
      </c>
      <c r="G27" s="196">
        <v>0</v>
      </c>
      <c r="H27" s="188" t="s">
        <v>49</v>
      </c>
      <c r="I27" s="188" t="s">
        <v>49</v>
      </c>
      <c r="J27" s="185">
        <v>34</v>
      </c>
      <c r="K27" s="195">
        <v>30</v>
      </c>
      <c r="L27" s="195">
        <f>L24</f>
        <v>0</v>
      </c>
      <c r="M27" s="195">
        <v>4</v>
      </c>
      <c r="N27" s="258">
        <f t="shared" si="0"/>
        <v>30</v>
      </c>
    </row>
    <row r="28" spans="1:14" ht="15" thickBot="1">
      <c r="A28" s="74" t="s">
        <v>52</v>
      </c>
      <c r="B28" s="75" t="s">
        <v>53</v>
      </c>
      <c r="C28" s="75"/>
      <c r="D28" s="75"/>
      <c r="E28" s="75"/>
      <c r="F28" s="76"/>
      <c r="G28" s="76"/>
      <c r="H28" s="76"/>
      <c r="I28" s="76"/>
      <c r="J28" s="116"/>
      <c r="K28" s="116"/>
      <c r="L28" s="116"/>
      <c r="M28" s="116"/>
      <c r="N28" s="77"/>
    </row>
    <row r="29" spans="1:14" ht="14.25">
      <c r="A29" s="167" t="s">
        <v>40</v>
      </c>
      <c r="B29" s="110" t="s">
        <v>184</v>
      </c>
      <c r="C29" s="170">
        <v>1</v>
      </c>
      <c r="D29" s="191">
        <v>3</v>
      </c>
      <c r="E29" s="191">
        <v>2</v>
      </c>
      <c r="F29" s="176">
        <f>D29-E29</f>
        <v>1</v>
      </c>
      <c r="G29" s="201">
        <v>0</v>
      </c>
      <c r="H29" s="170" t="s">
        <v>176</v>
      </c>
      <c r="I29" s="221" t="s">
        <v>42</v>
      </c>
      <c r="J29" s="199">
        <f>SUM(K29:M29)</f>
        <v>60</v>
      </c>
      <c r="K29" s="172">
        <v>30</v>
      </c>
      <c r="L29" s="172">
        <v>0</v>
      </c>
      <c r="M29" s="173">
        <v>30</v>
      </c>
      <c r="N29" s="221">
        <f aca="true" t="shared" si="1" ref="N29:N35">F29*30</f>
        <v>30</v>
      </c>
    </row>
    <row r="30" spans="1:14" ht="14.25">
      <c r="A30" s="168" t="s">
        <v>43</v>
      </c>
      <c r="B30" s="161" t="s">
        <v>185</v>
      </c>
      <c r="C30" s="178">
        <v>2</v>
      </c>
      <c r="D30" s="205">
        <v>2</v>
      </c>
      <c r="E30" s="191">
        <v>1</v>
      </c>
      <c r="F30" s="176">
        <f>D30-E30</f>
        <v>1</v>
      </c>
      <c r="G30" s="206">
        <v>0</v>
      </c>
      <c r="H30" s="178" t="s">
        <v>176</v>
      </c>
      <c r="I30" s="202" t="s">
        <v>42</v>
      </c>
      <c r="J30" s="190">
        <f>SUM(K30:M30)</f>
        <v>34</v>
      </c>
      <c r="K30" s="180">
        <v>30</v>
      </c>
      <c r="L30" s="180">
        <v>0</v>
      </c>
      <c r="M30" s="177">
        <v>4</v>
      </c>
      <c r="N30" s="202">
        <f t="shared" si="1"/>
        <v>30</v>
      </c>
    </row>
    <row r="31" spans="1:14" ht="14.25">
      <c r="A31" s="168" t="s">
        <v>44</v>
      </c>
      <c r="B31" s="161" t="s">
        <v>54</v>
      </c>
      <c r="C31" s="178">
        <v>1</v>
      </c>
      <c r="D31" s="205">
        <v>3</v>
      </c>
      <c r="E31" s="191">
        <v>2</v>
      </c>
      <c r="F31" s="176">
        <f>D31-E31</f>
        <v>1</v>
      </c>
      <c r="G31" s="206">
        <v>0</v>
      </c>
      <c r="H31" s="178" t="s">
        <v>175</v>
      </c>
      <c r="I31" s="202" t="s">
        <v>42</v>
      </c>
      <c r="J31" s="190">
        <f>SUM(K31:M31)</f>
        <v>60</v>
      </c>
      <c r="K31" s="180">
        <v>0</v>
      </c>
      <c r="L31" s="180">
        <v>30</v>
      </c>
      <c r="M31" s="177">
        <v>30</v>
      </c>
      <c r="N31" s="202">
        <f t="shared" si="1"/>
        <v>30</v>
      </c>
    </row>
    <row r="32" spans="1:14" ht="15" thickBot="1">
      <c r="A32" s="169" t="s">
        <v>45</v>
      </c>
      <c r="B32" s="166" t="s">
        <v>55</v>
      </c>
      <c r="C32" s="181">
        <v>2</v>
      </c>
      <c r="D32" s="182">
        <v>2</v>
      </c>
      <c r="E32" s="185">
        <v>1</v>
      </c>
      <c r="F32" s="186">
        <f>D32-E32</f>
        <v>1</v>
      </c>
      <c r="G32" s="196">
        <v>0</v>
      </c>
      <c r="H32" s="181" t="s">
        <v>175</v>
      </c>
      <c r="I32" s="218" t="s">
        <v>42</v>
      </c>
      <c r="J32" s="185">
        <f>SUM(K32:M32)</f>
        <v>34</v>
      </c>
      <c r="K32" s="183">
        <v>30</v>
      </c>
      <c r="L32" s="183">
        <v>0</v>
      </c>
      <c r="M32" s="184">
        <v>4</v>
      </c>
      <c r="N32" s="207">
        <f t="shared" si="1"/>
        <v>30</v>
      </c>
    </row>
    <row r="33" spans="1:14" ht="15" thickBot="1">
      <c r="A33" s="51"/>
      <c r="B33" s="69" t="s">
        <v>48</v>
      </c>
      <c r="C33" s="222"/>
      <c r="D33" s="210">
        <f>SUM(D29:D32)</f>
        <v>10</v>
      </c>
      <c r="E33" s="185">
        <f>SUM(E29:E32)</f>
        <v>6</v>
      </c>
      <c r="F33" s="186">
        <f>SUM(F29:F32)</f>
        <v>4</v>
      </c>
      <c r="G33" s="187">
        <v>0</v>
      </c>
      <c r="H33" s="188" t="s">
        <v>49</v>
      </c>
      <c r="I33" s="207" t="s">
        <v>49</v>
      </c>
      <c r="J33" s="185">
        <f>SUM(K33:M33)</f>
        <v>188</v>
      </c>
      <c r="K33" s="186">
        <f>SUM(K29:K32)</f>
        <v>90</v>
      </c>
      <c r="L33" s="186">
        <f>SUM(L29:L32)</f>
        <v>30</v>
      </c>
      <c r="M33" s="186">
        <f>SUM(M29:M32)</f>
        <v>68</v>
      </c>
      <c r="N33" s="258">
        <f>SUM(N29:N32)</f>
        <v>120</v>
      </c>
    </row>
    <row r="34" spans="1:14" ht="14.25">
      <c r="A34" s="81"/>
      <c r="B34" s="81" t="s">
        <v>50</v>
      </c>
      <c r="C34" s="217"/>
      <c r="D34" s="211">
        <v>0</v>
      </c>
      <c r="E34" s="212">
        <v>0</v>
      </c>
      <c r="F34" s="213">
        <v>0</v>
      </c>
      <c r="G34" s="214">
        <v>0</v>
      </c>
      <c r="H34" s="215" t="s">
        <v>49</v>
      </c>
      <c r="I34" s="216" t="s">
        <v>49</v>
      </c>
      <c r="J34" s="217">
        <v>0</v>
      </c>
      <c r="K34" s="213">
        <v>0</v>
      </c>
      <c r="L34" s="213">
        <v>0</v>
      </c>
      <c r="M34" s="172">
        <v>0</v>
      </c>
      <c r="N34" s="221">
        <f t="shared" si="1"/>
        <v>0</v>
      </c>
    </row>
    <row r="35" spans="1:14" ht="15" thickBot="1">
      <c r="A35" s="150"/>
      <c r="B35" s="150" t="s">
        <v>152</v>
      </c>
      <c r="C35" s="218"/>
      <c r="D35" s="182">
        <v>0</v>
      </c>
      <c r="E35" s="183">
        <v>0</v>
      </c>
      <c r="F35" s="183">
        <v>0</v>
      </c>
      <c r="G35" s="196">
        <v>0</v>
      </c>
      <c r="H35" s="181" t="s">
        <v>49</v>
      </c>
      <c r="I35" s="218" t="s">
        <v>49</v>
      </c>
      <c r="J35" s="219">
        <v>0</v>
      </c>
      <c r="K35" s="183">
        <v>0</v>
      </c>
      <c r="L35" s="183">
        <v>0</v>
      </c>
      <c r="M35" s="243">
        <v>0</v>
      </c>
      <c r="N35" s="218">
        <f t="shared" si="1"/>
        <v>0</v>
      </c>
    </row>
    <row r="36" spans="1:14" ht="15" thickBot="1">
      <c r="A36" s="74" t="s">
        <v>56</v>
      </c>
      <c r="B36" s="75" t="s">
        <v>57</v>
      </c>
      <c r="C36" s="75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7"/>
    </row>
    <row r="37" spans="1:14" ht="14.25">
      <c r="A37" s="81" t="s">
        <v>40</v>
      </c>
      <c r="B37" s="73" t="s">
        <v>58</v>
      </c>
      <c r="C37" s="223">
        <v>1</v>
      </c>
      <c r="D37" s="211">
        <v>3</v>
      </c>
      <c r="E37" s="191">
        <v>2</v>
      </c>
      <c r="F37" s="176">
        <f aca="true" t="shared" si="2" ref="F37:F46">D37-E37</f>
        <v>1</v>
      </c>
      <c r="G37" s="224">
        <v>0</v>
      </c>
      <c r="H37" s="215" t="s">
        <v>175</v>
      </c>
      <c r="I37" s="216" t="s">
        <v>42</v>
      </c>
      <c r="J37" s="199">
        <f>SUM(K37:M37)</f>
        <v>60</v>
      </c>
      <c r="K37" s="226">
        <v>0</v>
      </c>
      <c r="L37" s="227">
        <v>30</v>
      </c>
      <c r="M37" s="172">
        <v>30</v>
      </c>
      <c r="N37" s="221">
        <f aca="true" t="shared" si="3" ref="N37:N49">F37*30</f>
        <v>30</v>
      </c>
    </row>
    <row r="38" spans="1:14" ht="14.25">
      <c r="A38" s="66" t="s">
        <v>43</v>
      </c>
      <c r="B38" s="161" t="s">
        <v>59</v>
      </c>
      <c r="C38" s="178">
        <v>1</v>
      </c>
      <c r="D38" s="205">
        <v>2</v>
      </c>
      <c r="E38" s="191">
        <v>1</v>
      </c>
      <c r="F38" s="176">
        <f t="shared" si="2"/>
        <v>1</v>
      </c>
      <c r="G38" s="206">
        <v>0</v>
      </c>
      <c r="H38" s="178" t="s">
        <v>176</v>
      </c>
      <c r="I38" s="202" t="s">
        <v>42</v>
      </c>
      <c r="J38" s="251">
        <f>SUM(K38:M38)</f>
        <v>34</v>
      </c>
      <c r="K38" s="180">
        <v>30</v>
      </c>
      <c r="L38" s="180">
        <v>0</v>
      </c>
      <c r="M38" s="177">
        <v>4</v>
      </c>
      <c r="N38" s="202">
        <f t="shared" si="3"/>
        <v>30</v>
      </c>
    </row>
    <row r="39" spans="1:14" ht="14.25">
      <c r="A39" s="66" t="s">
        <v>60</v>
      </c>
      <c r="B39" s="161" t="s">
        <v>186</v>
      </c>
      <c r="C39" s="178">
        <v>1</v>
      </c>
      <c r="D39" s="205">
        <v>3</v>
      </c>
      <c r="E39" s="191">
        <v>2</v>
      </c>
      <c r="F39" s="176">
        <f t="shared" si="2"/>
        <v>1</v>
      </c>
      <c r="G39" s="206">
        <v>0</v>
      </c>
      <c r="H39" s="178" t="s">
        <v>176</v>
      </c>
      <c r="I39" s="202" t="s">
        <v>42</v>
      </c>
      <c r="J39" s="251">
        <f aca="true" t="shared" si="4" ref="J39:J46">SUM(K39:M39)</f>
        <v>60</v>
      </c>
      <c r="K39" s="180">
        <v>30</v>
      </c>
      <c r="L39" s="180">
        <v>0</v>
      </c>
      <c r="M39" s="177">
        <v>30</v>
      </c>
      <c r="N39" s="202">
        <f t="shared" si="3"/>
        <v>30</v>
      </c>
    </row>
    <row r="40" spans="1:14" ht="14.25">
      <c r="A40" s="66" t="s">
        <v>158</v>
      </c>
      <c r="B40" s="161" t="s">
        <v>187</v>
      </c>
      <c r="C40" s="178">
        <v>2</v>
      </c>
      <c r="D40" s="205">
        <v>2</v>
      </c>
      <c r="E40" s="191">
        <v>1</v>
      </c>
      <c r="F40" s="176">
        <f t="shared" si="2"/>
        <v>1</v>
      </c>
      <c r="G40" s="206">
        <v>0</v>
      </c>
      <c r="H40" s="178" t="s">
        <v>176</v>
      </c>
      <c r="I40" s="202" t="s">
        <v>42</v>
      </c>
      <c r="J40" s="251">
        <f t="shared" si="4"/>
        <v>34</v>
      </c>
      <c r="K40" s="180">
        <v>30</v>
      </c>
      <c r="L40" s="180">
        <v>0</v>
      </c>
      <c r="M40" s="177">
        <v>4</v>
      </c>
      <c r="N40" s="258">
        <f t="shared" si="3"/>
        <v>30</v>
      </c>
    </row>
    <row r="41" spans="1:14" ht="14.25">
      <c r="A41" s="66" t="s">
        <v>159</v>
      </c>
      <c r="B41" s="161" t="s">
        <v>187</v>
      </c>
      <c r="C41" s="178">
        <v>2</v>
      </c>
      <c r="D41" s="205">
        <v>2.5</v>
      </c>
      <c r="E41" s="191">
        <v>1</v>
      </c>
      <c r="F41" s="176">
        <f t="shared" si="2"/>
        <v>1.5</v>
      </c>
      <c r="G41" s="206">
        <v>0</v>
      </c>
      <c r="H41" s="178" t="s">
        <v>175</v>
      </c>
      <c r="I41" s="202" t="s">
        <v>42</v>
      </c>
      <c r="J41" s="251">
        <f t="shared" si="4"/>
        <v>34</v>
      </c>
      <c r="K41" s="180">
        <v>0</v>
      </c>
      <c r="L41" s="180">
        <v>30</v>
      </c>
      <c r="M41" s="177">
        <v>4</v>
      </c>
      <c r="N41" s="202">
        <f t="shared" si="3"/>
        <v>45</v>
      </c>
    </row>
    <row r="42" spans="1:14" ht="14.25">
      <c r="A42" s="66" t="s">
        <v>160</v>
      </c>
      <c r="B42" s="161" t="s">
        <v>188</v>
      </c>
      <c r="C42" s="178">
        <v>1</v>
      </c>
      <c r="D42" s="205">
        <v>3</v>
      </c>
      <c r="E42" s="191">
        <v>1</v>
      </c>
      <c r="F42" s="176">
        <f t="shared" si="2"/>
        <v>2</v>
      </c>
      <c r="G42" s="206">
        <v>0</v>
      </c>
      <c r="H42" s="178" t="s">
        <v>175</v>
      </c>
      <c r="I42" s="202" t="s">
        <v>42</v>
      </c>
      <c r="J42" s="251">
        <f t="shared" si="4"/>
        <v>34</v>
      </c>
      <c r="K42" s="180">
        <v>0</v>
      </c>
      <c r="L42" s="180">
        <v>30</v>
      </c>
      <c r="M42" s="177">
        <v>4</v>
      </c>
      <c r="N42" s="202">
        <f t="shared" si="3"/>
        <v>60</v>
      </c>
    </row>
    <row r="43" spans="1:14" ht="14.25">
      <c r="A43" s="66" t="s">
        <v>161</v>
      </c>
      <c r="B43" s="161" t="s">
        <v>189</v>
      </c>
      <c r="C43" s="178">
        <v>2</v>
      </c>
      <c r="D43" s="205">
        <v>2.5</v>
      </c>
      <c r="E43" s="191">
        <v>1</v>
      </c>
      <c r="F43" s="176">
        <f t="shared" si="2"/>
        <v>1.5</v>
      </c>
      <c r="G43" s="206">
        <v>0</v>
      </c>
      <c r="H43" s="178" t="s">
        <v>175</v>
      </c>
      <c r="I43" s="202" t="s">
        <v>42</v>
      </c>
      <c r="J43" s="251">
        <f t="shared" si="4"/>
        <v>34</v>
      </c>
      <c r="K43" s="180">
        <v>0</v>
      </c>
      <c r="L43" s="180">
        <v>30</v>
      </c>
      <c r="M43" s="177">
        <v>4</v>
      </c>
      <c r="N43" s="202">
        <f t="shared" si="3"/>
        <v>45</v>
      </c>
    </row>
    <row r="44" spans="1:14" ht="14.25">
      <c r="A44" s="66" t="s">
        <v>162</v>
      </c>
      <c r="B44" s="161" t="s">
        <v>61</v>
      </c>
      <c r="C44" s="178">
        <v>2</v>
      </c>
      <c r="D44" s="204">
        <v>2.5</v>
      </c>
      <c r="E44" s="191">
        <v>1.5</v>
      </c>
      <c r="F44" s="176">
        <f t="shared" si="2"/>
        <v>1</v>
      </c>
      <c r="G44" s="206">
        <v>0</v>
      </c>
      <c r="H44" s="178" t="s">
        <v>176</v>
      </c>
      <c r="I44" s="202" t="s">
        <v>42</v>
      </c>
      <c r="J44" s="251">
        <f t="shared" si="4"/>
        <v>49</v>
      </c>
      <c r="K44" s="180">
        <v>45</v>
      </c>
      <c r="L44" s="180">
        <v>0</v>
      </c>
      <c r="M44" s="177">
        <v>4</v>
      </c>
      <c r="N44" s="202">
        <f t="shared" si="3"/>
        <v>30</v>
      </c>
    </row>
    <row r="45" spans="1:14" ht="14.25">
      <c r="A45" s="66" t="s">
        <v>163</v>
      </c>
      <c r="B45" s="161" t="s">
        <v>190</v>
      </c>
      <c r="C45" s="178">
        <v>1</v>
      </c>
      <c r="D45" s="205">
        <v>2</v>
      </c>
      <c r="E45" s="191">
        <v>1</v>
      </c>
      <c r="F45" s="176">
        <f t="shared" si="2"/>
        <v>1</v>
      </c>
      <c r="G45" s="206">
        <v>0</v>
      </c>
      <c r="H45" s="178" t="s">
        <v>175</v>
      </c>
      <c r="I45" s="202" t="s">
        <v>42</v>
      </c>
      <c r="J45" s="251">
        <f t="shared" si="4"/>
        <v>34</v>
      </c>
      <c r="K45" s="180">
        <v>30</v>
      </c>
      <c r="L45" s="180">
        <v>0</v>
      </c>
      <c r="M45" s="177">
        <v>4</v>
      </c>
      <c r="N45" s="202">
        <f t="shared" si="3"/>
        <v>30</v>
      </c>
    </row>
    <row r="46" spans="1:14" ht="15" thickBot="1">
      <c r="A46" s="96" t="s">
        <v>164</v>
      </c>
      <c r="B46" s="73" t="s">
        <v>62</v>
      </c>
      <c r="C46" s="207">
        <v>1</v>
      </c>
      <c r="D46" s="212">
        <v>2</v>
      </c>
      <c r="E46" s="191">
        <v>0.5</v>
      </c>
      <c r="F46" s="176">
        <f t="shared" si="2"/>
        <v>1.5</v>
      </c>
      <c r="G46" s="196">
        <v>0</v>
      </c>
      <c r="H46" s="188" t="s">
        <v>175</v>
      </c>
      <c r="I46" s="207" t="s">
        <v>42</v>
      </c>
      <c r="J46" s="251">
        <f t="shared" si="4"/>
        <v>17</v>
      </c>
      <c r="K46" s="186">
        <v>15</v>
      </c>
      <c r="L46" s="186">
        <v>0</v>
      </c>
      <c r="M46" s="220">
        <v>2</v>
      </c>
      <c r="N46" s="258">
        <f t="shared" si="3"/>
        <v>45</v>
      </c>
    </row>
    <row r="47" spans="1:14" ht="15" thickBot="1">
      <c r="A47" s="68"/>
      <c r="B47" s="87" t="s">
        <v>48</v>
      </c>
      <c r="C47" s="228"/>
      <c r="D47" s="229">
        <f>SUM(D37:D46)</f>
        <v>24.5</v>
      </c>
      <c r="E47" s="230">
        <f>SUM(E37:E46)</f>
        <v>12</v>
      </c>
      <c r="F47" s="231">
        <f>SUM(F37:F46)</f>
        <v>12.5</v>
      </c>
      <c r="G47" s="232">
        <f>SUM(G37:G46)</f>
        <v>0</v>
      </c>
      <c r="H47" s="234" t="s">
        <v>49</v>
      </c>
      <c r="I47" s="234" t="s">
        <v>49</v>
      </c>
      <c r="J47" s="233">
        <f>SUM(J37:J46)</f>
        <v>390</v>
      </c>
      <c r="K47" s="231">
        <f>SUM(K37:K46)</f>
        <v>180</v>
      </c>
      <c r="L47" s="231">
        <f>SUM(L37:L46)</f>
        <v>120</v>
      </c>
      <c r="M47" s="231">
        <f>SUM(M37:M46)</f>
        <v>90</v>
      </c>
      <c r="N47" s="221">
        <f>SUM(N37:N46)</f>
        <v>375</v>
      </c>
    </row>
    <row r="48" spans="1:14" ht="14.25">
      <c r="A48" s="64"/>
      <c r="B48" s="60" t="s">
        <v>50</v>
      </c>
      <c r="C48" s="208"/>
      <c r="D48" s="190">
        <v>0</v>
      </c>
      <c r="E48" s="191">
        <v>0</v>
      </c>
      <c r="F48" s="176">
        <v>0</v>
      </c>
      <c r="G48" s="192">
        <v>0</v>
      </c>
      <c r="H48" s="170" t="s">
        <v>49</v>
      </c>
      <c r="I48" s="170" t="s">
        <v>49</v>
      </c>
      <c r="J48" s="177">
        <v>0</v>
      </c>
      <c r="K48" s="176">
        <v>0</v>
      </c>
      <c r="L48" s="176">
        <v>0</v>
      </c>
      <c r="M48" s="177">
        <v>0</v>
      </c>
      <c r="N48" s="221">
        <f t="shared" si="3"/>
        <v>0</v>
      </c>
    </row>
    <row r="49" spans="1:14" ht="15" thickBot="1">
      <c r="A49" s="67"/>
      <c r="B49" s="73" t="s">
        <v>152</v>
      </c>
      <c r="C49" s="209"/>
      <c r="D49" s="193">
        <v>0</v>
      </c>
      <c r="E49" s="194">
        <v>0</v>
      </c>
      <c r="F49" s="195">
        <v>0</v>
      </c>
      <c r="G49" s="196">
        <v>0</v>
      </c>
      <c r="H49" s="188" t="s">
        <v>49</v>
      </c>
      <c r="I49" s="188" t="s">
        <v>49</v>
      </c>
      <c r="J49" s="197">
        <v>0</v>
      </c>
      <c r="K49" s="195">
        <v>0</v>
      </c>
      <c r="L49" s="195">
        <v>0</v>
      </c>
      <c r="M49" s="220">
        <v>0</v>
      </c>
      <c r="N49" s="258">
        <f t="shared" si="3"/>
        <v>0</v>
      </c>
    </row>
    <row r="50" spans="1:14" ht="15" thickBot="1">
      <c r="A50" s="74" t="s">
        <v>63</v>
      </c>
      <c r="B50" s="75" t="s">
        <v>64</v>
      </c>
      <c r="C50" s="75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7"/>
    </row>
    <row r="51" spans="1:14" ht="14.25">
      <c r="A51" s="60" t="s">
        <v>40</v>
      </c>
      <c r="B51" s="110" t="s">
        <v>191</v>
      </c>
      <c r="C51" s="175">
        <v>1</v>
      </c>
      <c r="D51" s="237">
        <v>1</v>
      </c>
      <c r="E51" s="191">
        <v>0.5</v>
      </c>
      <c r="F51" s="176">
        <f aca="true" t="shared" si="5" ref="F51:F57">D51-E51</f>
        <v>0.5</v>
      </c>
      <c r="G51" s="201">
        <v>1</v>
      </c>
      <c r="H51" s="170" t="s">
        <v>175</v>
      </c>
      <c r="I51" s="170" t="s">
        <v>42</v>
      </c>
      <c r="J51" s="175">
        <v>17</v>
      </c>
      <c r="K51" s="176">
        <v>0</v>
      </c>
      <c r="L51" s="176">
        <v>15</v>
      </c>
      <c r="M51" s="177">
        <v>2</v>
      </c>
      <c r="N51" s="221">
        <f aca="true" t="shared" si="6" ref="N51:N60">F51*30</f>
        <v>15</v>
      </c>
    </row>
    <row r="52" spans="1:14" ht="14.25">
      <c r="A52" s="63" t="s">
        <v>43</v>
      </c>
      <c r="B52" s="161" t="s">
        <v>192</v>
      </c>
      <c r="C52" s="178">
        <v>2</v>
      </c>
      <c r="D52" s="204">
        <v>2</v>
      </c>
      <c r="E52" s="191">
        <v>0.5</v>
      </c>
      <c r="F52" s="176">
        <f t="shared" si="5"/>
        <v>1.5</v>
      </c>
      <c r="G52" s="192">
        <v>1</v>
      </c>
      <c r="H52" s="174" t="s">
        <v>175</v>
      </c>
      <c r="I52" s="174" t="s">
        <v>42</v>
      </c>
      <c r="J52" s="175">
        <v>17</v>
      </c>
      <c r="K52" s="176">
        <v>0</v>
      </c>
      <c r="L52" s="176">
        <v>15</v>
      </c>
      <c r="M52" s="177">
        <v>2</v>
      </c>
      <c r="N52" s="202">
        <f t="shared" si="6"/>
        <v>45</v>
      </c>
    </row>
    <row r="53" spans="1:14" ht="14.25">
      <c r="A53" s="63" t="s">
        <v>44</v>
      </c>
      <c r="B53" s="161" t="s">
        <v>65</v>
      </c>
      <c r="C53" s="178">
        <v>1</v>
      </c>
      <c r="D53" s="205">
        <v>2</v>
      </c>
      <c r="E53" s="191">
        <v>1</v>
      </c>
      <c r="F53" s="176">
        <f t="shared" si="5"/>
        <v>1</v>
      </c>
      <c r="G53" s="206">
        <v>0</v>
      </c>
      <c r="H53" s="178" t="s">
        <v>175</v>
      </c>
      <c r="I53" s="178" t="s">
        <v>42</v>
      </c>
      <c r="J53" s="205">
        <v>34</v>
      </c>
      <c r="K53" s="180">
        <v>0</v>
      </c>
      <c r="L53" s="180">
        <v>0</v>
      </c>
      <c r="M53" s="177">
        <v>34</v>
      </c>
      <c r="N53" s="202">
        <f t="shared" si="6"/>
        <v>30</v>
      </c>
    </row>
    <row r="54" spans="1:14" ht="14.25">
      <c r="A54" s="63" t="s">
        <v>45</v>
      </c>
      <c r="B54" s="161" t="s">
        <v>266</v>
      </c>
      <c r="C54" s="178">
        <v>1</v>
      </c>
      <c r="D54" s="205">
        <v>3</v>
      </c>
      <c r="E54" s="191">
        <v>2</v>
      </c>
      <c r="F54" s="176">
        <f t="shared" si="5"/>
        <v>1</v>
      </c>
      <c r="G54" s="206">
        <v>0</v>
      </c>
      <c r="H54" s="178" t="s">
        <v>175</v>
      </c>
      <c r="I54" s="178" t="s">
        <v>47</v>
      </c>
      <c r="J54" s="205">
        <v>60</v>
      </c>
      <c r="K54" s="180">
        <v>0</v>
      </c>
      <c r="L54" s="180">
        <v>30</v>
      </c>
      <c r="M54" s="177">
        <v>30</v>
      </c>
      <c r="N54" s="202">
        <f t="shared" si="6"/>
        <v>30</v>
      </c>
    </row>
    <row r="55" spans="1:14" ht="14.25">
      <c r="A55" s="63" t="s">
        <v>155</v>
      </c>
      <c r="B55" s="161" t="s">
        <v>267</v>
      </c>
      <c r="C55" s="178">
        <v>2</v>
      </c>
      <c r="D55" s="205">
        <v>3</v>
      </c>
      <c r="E55" s="191">
        <v>1</v>
      </c>
      <c r="F55" s="176">
        <f t="shared" si="5"/>
        <v>2</v>
      </c>
      <c r="G55" s="238">
        <v>0</v>
      </c>
      <c r="H55" s="239" t="s">
        <v>175</v>
      </c>
      <c r="I55" s="239" t="s">
        <v>47</v>
      </c>
      <c r="J55" s="240">
        <v>34</v>
      </c>
      <c r="K55" s="195">
        <v>0</v>
      </c>
      <c r="L55" s="195">
        <v>30</v>
      </c>
      <c r="M55" s="220">
        <v>4</v>
      </c>
      <c r="N55" s="202">
        <f t="shared" si="6"/>
        <v>60</v>
      </c>
    </row>
    <row r="56" spans="1:14" ht="14.25">
      <c r="A56" s="63" t="s">
        <v>156</v>
      </c>
      <c r="B56" s="161" t="s">
        <v>268</v>
      </c>
      <c r="C56" s="178">
        <v>1</v>
      </c>
      <c r="D56" s="205">
        <v>3</v>
      </c>
      <c r="E56" s="191">
        <v>2</v>
      </c>
      <c r="F56" s="176">
        <f t="shared" si="5"/>
        <v>1</v>
      </c>
      <c r="G56" s="238">
        <v>0</v>
      </c>
      <c r="H56" s="239" t="s">
        <v>175</v>
      </c>
      <c r="I56" s="239" t="s">
        <v>47</v>
      </c>
      <c r="J56" s="240">
        <v>60</v>
      </c>
      <c r="K56" s="195">
        <v>0</v>
      </c>
      <c r="L56" s="195">
        <v>30</v>
      </c>
      <c r="M56" s="180">
        <v>30</v>
      </c>
      <c r="N56" s="202">
        <f t="shared" si="6"/>
        <v>30</v>
      </c>
    </row>
    <row r="57" spans="1:14" ht="15" thickBot="1">
      <c r="A57" s="69" t="s">
        <v>157</v>
      </c>
      <c r="B57" s="166" t="s">
        <v>269</v>
      </c>
      <c r="C57" s="181">
        <v>2</v>
      </c>
      <c r="D57" s="194">
        <v>3</v>
      </c>
      <c r="E57" s="191">
        <v>1</v>
      </c>
      <c r="F57" s="176">
        <f t="shared" si="5"/>
        <v>2</v>
      </c>
      <c r="G57" s="238">
        <v>0</v>
      </c>
      <c r="H57" s="239" t="s">
        <v>175</v>
      </c>
      <c r="I57" s="181" t="s">
        <v>47</v>
      </c>
      <c r="J57" s="240">
        <v>30</v>
      </c>
      <c r="K57" s="195">
        <v>0</v>
      </c>
      <c r="L57" s="195">
        <v>30</v>
      </c>
      <c r="M57" s="220">
        <v>4</v>
      </c>
      <c r="N57" s="258">
        <f t="shared" si="6"/>
        <v>60</v>
      </c>
    </row>
    <row r="58" spans="1:14" ht="15" thickBot="1">
      <c r="A58" s="68"/>
      <c r="B58" s="87" t="s">
        <v>48</v>
      </c>
      <c r="C58" s="228"/>
      <c r="D58" s="229">
        <f>SUM(D51:D57)</f>
        <v>17</v>
      </c>
      <c r="E58" s="230">
        <f>SUM(E51:E57)</f>
        <v>8</v>
      </c>
      <c r="F58" s="231">
        <f>SUM(F51:F57)</f>
        <v>9</v>
      </c>
      <c r="G58" s="232">
        <f>SUM(G51:G57)</f>
        <v>2</v>
      </c>
      <c r="H58" s="234" t="s">
        <v>49</v>
      </c>
      <c r="I58" s="234" t="s">
        <v>49</v>
      </c>
      <c r="J58" s="233">
        <f>SUM(J51:J57)</f>
        <v>252</v>
      </c>
      <c r="K58" s="231">
        <f>SUM(K51:K57)</f>
        <v>0</v>
      </c>
      <c r="L58" s="231">
        <f>SUM(L51:L57)</f>
        <v>150</v>
      </c>
      <c r="M58" s="231">
        <f>SUM(M51:M57)</f>
        <v>106</v>
      </c>
      <c r="N58" s="221">
        <f>SUM(N51:N57)</f>
        <v>270</v>
      </c>
    </row>
    <row r="59" spans="1:14" ht="14.25">
      <c r="A59" s="64"/>
      <c r="B59" s="60" t="s">
        <v>50</v>
      </c>
      <c r="C59" s="208"/>
      <c r="D59" s="190">
        <v>0</v>
      </c>
      <c r="E59" s="191">
        <v>0</v>
      </c>
      <c r="F59" s="176">
        <v>0</v>
      </c>
      <c r="G59" s="192">
        <f>SUM(G58)</f>
        <v>2</v>
      </c>
      <c r="H59" s="170" t="s">
        <v>49</v>
      </c>
      <c r="I59" s="170" t="s">
        <v>49</v>
      </c>
      <c r="J59" s="177">
        <v>30</v>
      </c>
      <c r="K59" s="176">
        <v>0</v>
      </c>
      <c r="L59" s="176">
        <v>30</v>
      </c>
      <c r="M59" s="177">
        <v>0</v>
      </c>
      <c r="N59" s="221">
        <v>30</v>
      </c>
    </row>
    <row r="60" spans="1:14" ht="15" thickBot="1">
      <c r="A60" s="67"/>
      <c r="B60" s="94" t="s">
        <v>152</v>
      </c>
      <c r="C60" s="209"/>
      <c r="D60" s="193">
        <v>0</v>
      </c>
      <c r="E60" s="194">
        <v>0</v>
      </c>
      <c r="F60" s="195">
        <v>0</v>
      </c>
      <c r="G60" s="196">
        <v>0</v>
      </c>
      <c r="H60" s="188" t="s">
        <v>49</v>
      </c>
      <c r="I60" s="188" t="s">
        <v>49</v>
      </c>
      <c r="J60" s="197">
        <v>0</v>
      </c>
      <c r="K60" s="195">
        <v>0</v>
      </c>
      <c r="L60" s="195">
        <v>0</v>
      </c>
      <c r="M60" s="220">
        <v>0</v>
      </c>
      <c r="N60" s="258">
        <f t="shared" si="6"/>
        <v>0</v>
      </c>
    </row>
    <row r="61" spans="1:14" ht="15" thickBot="1">
      <c r="A61" s="74" t="s">
        <v>66</v>
      </c>
      <c r="B61" s="75" t="s">
        <v>69</v>
      </c>
      <c r="C61" s="75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7"/>
    </row>
    <row r="62" spans="1:14" ht="15" thickBot="1">
      <c r="A62" s="150" t="s">
        <v>40</v>
      </c>
      <c r="B62" s="166" t="s">
        <v>70</v>
      </c>
      <c r="C62" s="128">
        <v>2</v>
      </c>
      <c r="D62" s="280">
        <v>0.5</v>
      </c>
      <c r="E62" s="281">
        <v>0.5</v>
      </c>
      <c r="F62" s="282">
        <v>0</v>
      </c>
      <c r="G62" s="283">
        <v>0</v>
      </c>
      <c r="H62" s="164" t="s">
        <v>175</v>
      </c>
      <c r="I62" s="128" t="s">
        <v>42</v>
      </c>
      <c r="J62" s="279">
        <v>4</v>
      </c>
      <c r="K62" s="282">
        <v>4</v>
      </c>
      <c r="L62" s="282">
        <v>0</v>
      </c>
      <c r="M62" s="282">
        <v>0</v>
      </c>
      <c r="N62" s="117">
        <f>F62*30</f>
        <v>0</v>
      </c>
    </row>
    <row r="63" spans="1:14" ht="15" thickBot="1">
      <c r="A63" s="100"/>
      <c r="B63" s="53"/>
      <c r="C63" s="53"/>
      <c r="D63" s="53"/>
      <c r="E63" s="53"/>
      <c r="F63" s="76"/>
      <c r="G63" s="76"/>
      <c r="H63" s="116"/>
      <c r="I63" s="116"/>
      <c r="J63" s="53"/>
      <c r="K63" s="53"/>
      <c r="L63" s="53"/>
      <c r="M63" s="106"/>
      <c r="N63" s="54"/>
    </row>
    <row r="64" spans="1:14" ht="14.25">
      <c r="A64" s="319" t="s">
        <v>72</v>
      </c>
      <c r="B64" s="320"/>
      <c r="C64" s="60">
        <v>1</v>
      </c>
      <c r="D64" s="242">
        <f>D21+D29+D31+D37+D39+D42+D45+D46+D51+D53+D54+D56</f>
        <v>30</v>
      </c>
      <c r="E64" s="242">
        <f>E21+E29+E31+E37+E39+E42+E45+E46+E51+E53+E54+E56</f>
        <v>17</v>
      </c>
      <c r="F64" s="242">
        <f>F21+F29+F31+F37+F39+F42+F45+F46+F51+F53+F54+F56</f>
        <v>13</v>
      </c>
      <c r="G64" s="62">
        <v>1</v>
      </c>
      <c r="H64" s="163" t="s">
        <v>49</v>
      </c>
      <c r="I64" s="162" t="s">
        <v>49</v>
      </c>
      <c r="J64" s="242">
        <f>J21+J29+J31+J37+J39+J42+J45+J46+J51+J53+J54+J56</f>
        <v>530</v>
      </c>
      <c r="K64" s="242">
        <f>K21+K29+K31+K37+K39+K42+K45+K46+K51+K53+K54+K56</f>
        <v>105</v>
      </c>
      <c r="L64" s="242">
        <f>L21+L29+L31+L37+L39+L42+L45+L46+L51+L53+L54+L56</f>
        <v>195</v>
      </c>
      <c r="M64" s="162">
        <f>M21+M29+M31+M37+M39+M42+M45+M46+M51+M53+M54+M56</f>
        <v>230</v>
      </c>
      <c r="N64" s="241">
        <f>N21+N29+N31+N37+N39+N42+N45+N46+N51+N53+N54+N56</f>
        <v>390</v>
      </c>
    </row>
    <row r="65" spans="1:14" ht="15" thickBot="1">
      <c r="A65" s="321" t="s">
        <v>72</v>
      </c>
      <c r="B65" s="322"/>
      <c r="C65" s="69">
        <v>2</v>
      </c>
      <c r="D65" s="70">
        <f>D22+D23+D24+D30+D32+D40+D41+D43+D44+D52+D55+D57+D62+D38</f>
        <v>30</v>
      </c>
      <c r="E65" s="70">
        <f>E22+E23+E24+E30+E32+E40+E41+E43+E44+E52+E55+E57+E62+E38</f>
        <v>13.5</v>
      </c>
      <c r="F65" s="70">
        <f>F22+F23+F24+F30+F32+F40+F41+F43+F44+F52+F55+F57+F62+F38</f>
        <v>16.5</v>
      </c>
      <c r="G65" s="72">
        <v>1</v>
      </c>
      <c r="H65" s="165" t="s">
        <v>49</v>
      </c>
      <c r="I65" s="119" t="s">
        <v>49</v>
      </c>
      <c r="J65" s="70">
        <f>J22+J23+J24+J30+J32+J40+J41+J43+J44+J52+J55+J57+J62+J38</f>
        <v>440</v>
      </c>
      <c r="K65" s="70">
        <f>K22+K23+K24+K30+K32+K40+K41+K43+K44+K52+K55+K57+K62+K38</f>
        <v>199</v>
      </c>
      <c r="L65" s="70">
        <f>L22+L23+L24+L30+L32+L40+L41+L43+L44+L52+L55+L57+L62+L38</f>
        <v>195</v>
      </c>
      <c r="M65" s="70">
        <f>M22+M23+M24+M30+M32+M40+M41+M43+M44+M52+M55+M57+M62</f>
        <v>46</v>
      </c>
      <c r="N65" s="117">
        <f>N22+N23+N24+N30+N32+N38+N40+N41+N43+N44+N52+N55+N57+N62</f>
        <v>495</v>
      </c>
    </row>
    <row r="66" spans="1:14" ht="15" thickBot="1">
      <c r="A66" s="103"/>
      <c r="B66" s="104"/>
      <c r="C66" s="105"/>
      <c r="D66" s="105"/>
      <c r="E66" s="105"/>
      <c r="F66" s="105"/>
      <c r="G66" s="106"/>
      <c r="H66" s="106"/>
      <c r="I66" s="106"/>
      <c r="J66" s="106"/>
      <c r="K66" s="106"/>
      <c r="L66" s="106"/>
      <c r="M66" s="106"/>
      <c r="N66" s="107"/>
    </row>
    <row r="67" spans="1:14" ht="15" thickBot="1">
      <c r="A67" s="323" t="s">
        <v>73</v>
      </c>
      <c r="B67" s="324"/>
      <c r="C67" s="108" t="s">
        <v>49</v>
      </c>
      <c r="D67" s="88">
        <f>D64+D65</f>
        <v>60</v>
      </c>
      <c r="E67" s="89">
        <f>E64+E65</f>
        <v>30.5</v>
      </c>
      <c r="F67" s="90">
        <f>F64+F65</f>
        <v>29.5</v>
      </c>
      <c r="G67" s="91">
        <f>G64+G65</f>
        <v>2</v>
      </c>
      <c r="H67" s="108" t="s">
        <v>49</v>
      </c>
      <c r="I67" s="236" t="s">
        <v>49</v>
      </c>
      <c r="J67" s="88">
        <f>J64+J65</f>
        <v>970</v>
      </c>
      <c r="K67" s="89">
        <f>K64+K65</f>
        <v>304</v>
      </c>
      <c r="L67" s="89">
        <f>L64+L65</f>
        <v>390</v>
      </c>
      <c r="M67" s="116">
        <f>M64+M65</f>
        <v>276</v>
      </c>
      <c r="N67" s="108">
        <f>N64+N65</f>
        <v>885</v>
      </c>
    </row>
    <row r="68" spans="1:14" ht="14.25">
      <c r="A68" s="109"/>
      <c r="B68" s="109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</row>
    <row r="69" spans="1:14" ht="14.25">
      <c r="A69" s="105"/>
      <c r="B69" s="104" t="s">
        <v>74</v>
      </c>
      <c r="C69" s="105"/>
      <c r="D69" s="105"/>
      <c r="E69" s="105"/>
      <c r="F69" s="105"/>
      <c r="G69" s="106"/>
      <c r="H69" s="106"/>
      <c r="I69" s="106"/>
      <c r="J69" s="106"/>
      <c r="K69" s="106"/>
      <c r="L69" s="106"/>
      <c r="M69" s="106"/>
      <c r="N69" s="106"/>
    </row>
    <row r="70" spans="1:14" ht="14.25">
      <c r="A70" s="105"/>
      <c r="B70" s="104"/>
      <c r="C70" s="105"/>
      <c r="D70" s="105"/>
      <c r="E70" s="105"/>
      <c r="F70" s="105"/>
      <c r="G70" s="106"/>
      <c r="H70" s="106"/>
      <c r="I70" s="106"/>
      <c r="J70" s="106"/>
      <c r="K70" s="106"/>
      <c r="L70" s="106"/>
      <c r="M70" s="106"/>
      <c r="N70" s="106"/>
    </row>
    <row r="71" spans="1:14" ht="14.2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</row>
    <row r="72" spans="1:14" ht="14.2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</row>
    <row r="73" spans="1:14" ht="15" thickBot="1">
      <c r="A73" s="50"/>
      <c r="B73" s="46" t="s">
        <v>75</v>
      </c>
      <c r="C73" s="50"/>
      <c r="D73" s="50"/>
      <c r="E73" s="50"/>
      <c r="F73" s="50"/>
      <c r="G73" s="53"/>
      <c r="H73" s="50"/>
      <c r="I73" s="50"/>
      <c r="J73" s="50"/>
      <c r="K73" s="50"/>
      <c r="L73" s="50"/>
      <c r="M73" s="50"/>
      <c r="N73" s="50"/>
    </row>
    <row r="74" spans="1:14" ht="14.25">
      <c r="A74" s="4" t="s">
        <v>8</v>
      </c>
      <c r="B74" s="5"/>
      <c r="C74" s="6"/>
      <c r="D74" s="325" t="s">
        <v>9</v>
      </c>
      <c r="E74" s="312"/>
      <c r="F74" s="312"/>
      <c r="G74" s="245" t="s">
        <v>10</v>
      </c>
      <c r="H74" s="8" t="s">
        <v>11</v>
      </c>
      <c r="I74" s="4" t="s">
        <v>12</v>
      </c>
      <c r="J74" s="325" t="s">
        <v>13</v>
      </c>
      <c r="K74" s="312"/>
      <c r="L74" s="312"/>
      <c r="M74" s="312"/>
      <c r="N74" s="314" t="s">
        <v>153</v>
      </c>
    </row>
    <row r="75" spans="1:14" ht="14.25">
      <c r="A75" s="9"/>
      <c r="B75" s="10" t="s">
        <v>14</v>
      </c>
      <c r="C75" s="11" t="s">
        <v>15</v>
      </c>
      <c r="D75" s="12" t="s">
        <v>16</v>
      </c>
      <c r="E75" s="13" t="s">
        <v>17</v>
      </c>
      <c r="F75" s="14" t="s">
        <v>18</v>
      </c>
      <c r="G75" s="246" t="s">
        <v>19</v>
      </c>
      <c r="H75" s="16" t="s">
        <v>20</v>
      </c>
      <c r="I75" s="9" t="s">
        <v>21</v>
      </c>
      <c r="J75" s="17" t="s">
        <v>16</v>
      </c>
      <c r="K75" s="309" t="s">
        <v>22</v>
      </c>
      <c r="L75" s="309"/>
      <c r="M75" s="152" t="s">
        <v>23</v>
      </c>
      <c r="N75" s="315"/>
    </row>
    <row r="76" spans="1:14" ht="14.25">
      <c r="A76" s="19"/>
      <c r="B76" s="10" t="s">
        <v>24</v>
      </c>
      <c r="C76" s="11"/>
      <c r="D76" s="9"/>
      <c r="E76" s="13" t="s">
        <v>25</v>
      </c>
      <c r="F76" s="20" t="s">
        <v>26</v>
      </c>
      <c r="G76" s="247" t="s">
        <v>27</v>
      </c>
      <c r="H76" s="16"/>
      <c r="I76" s="22" t="s">
        <v>28</v>
      </c>
      <c r="J76" s="23"/>
      <c r="K76" s="24" t="s">
        <v>29</v>
      </c>
      <c r="L76" s="25" t="s">
        <v>116</v>
      </c>
      <c r="M76" s="153"/>
      <c r="N76" s="315"/>
    </row>
    <row r="77" spans="1:14" ht="15" customHeight="1">
      <c r="A77" s="9"/>
      <c r="B77" s="10"/>
      <c r="C77" s="16"/>
      <c r="D77" s="9"/>
      <c r="E77" s="13" t="s">
        <v>30</v>
      </c>
      <c r="F77" s="20" t="s">
        <v>31</v>
      </c>
      <c r="G77" s="247" t="s">
        <v>32</v>
      </c>
      <c r="H77" s="16"/>
      <c r="I77" s="9" t="s">
        <v>33</v>
      </c>
      <c r="J77" s="27"/>
      <c r="K77" s="28"/>
      <c r="L77" s="29"/>
      <c r="M77" s="154"/>
      <c r="N77" s="315"/>
    </row>
    <row r="78" spans="1:14" ht="15" customHeight="1">
      <c r="A78" s="9"/>
      <c r="B78" s="31"/>
      <c r="C78" s="32"/>
      <c r="D78" s="9"/>
      <c r="E78" s="13" t="s">
        <v>34</v>
      </c>
      <c r="F78" s="20"/>
      <c r="G78" s="247" t="s">
        <v>35</v>
      </c>
      <c r="H78" s="16"/>
      <c r="I78" s="9" t="s">
        <v>36</v>
      </c>
      <c r="J78" s="27"/>
      <c r="K78" s="28"/>
      <c r="L78" s="13"/>
      <c r="M78" s="20"/>
      <c r="N78" s="315"/>
    </row>
    <row r="79" spans="1:14" ht="15" customHeight="1">
      <c r="A79" s="9"/>
      <c r="B79" s="31"/>
      <c r="C79" s="32"/>
      <c r="D79" s="9"/>
      <c r="E79" s="13"/>
      <c r="F79" s="20"/>
      <c r="G79" s="247"/>
      <c r="H79" s="16"/>
      <c r="I79" s="9"/>
      <c r="J79" s="27"/>
      <c r="K79" s="28"/>
      <c r="L79" s="13"/>
      <c r="M79" s="20"/>
      <c r="N79" s="315"/>
    </row>
    <row r="80" spans="1:14" ht="15" customHeight="1" thickBot="1">
      <c r="A80" s="33"/>
      <c r="B80" s="34"/>
      <c r="C80" s="3"/>
      <c r="D80" s="33"/>
      <c r="E80" s="35"/>
      <c r="F80" s="36"/>
      <c r="G80" s="248"/>
      <c r="H80" s="3"/>
      <c r="I80" s="33"/>
      <c r="J80" s="37"/>
      <c r="K80" s="38"/>
      <c r="L80" s="35"/>
      <c r="M80" s="36"/>
      <c r="N80" s="316"/>
    </row>
    <row r="81" spans="1:14" ht="15" customHeight="1" thickBot="1">
      <c r="A81" s="51"/>
      <c r="B81" s="52" t="s">
        <v>37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4"/>
    </row>
    <row r="82" spans="1:14" ht="15" customHeight="1" thickBot="1">
      <c r="A82" s="74" t="s">
        <v>38</v>
      </c>
      <c r="B82" s="56" t="s">
        <v>39</v>
      </c>
      <c r="C82" s="56"/>
      <c r="D82" s="57"/>
      <c r="E82" s="57"/>
      <c r="F82" s="76"/>
      <c r="G82" s="57"/>
      <c r="H82" s="57"/>
      <c r="I82" s="57"/>
      <c r="J82" s="57"/>
      <c r="K82" s="57"/>
      <c r="L82" s="57"/>
      <c r="M82" s="57"/>
      <c r="N82" s="58"/>
    </row>
    <row r="83" spans="1:14" ht="15.75" customHeight="1">
      <c r="A83" s="64" t="s">
        <v>40</v>
      </c>
      <c r="B83" s="60" t="s">
        <v>41</v>
      </c>
      <c r="C83" s="198">
        <v>3</v>
      </c>
      <c r="D83" s="199">
        <v>2</v>
      </c>
      <c r="E83" s="200">
        <v>1</v>
      </c>
      <c r="F83" s="176">
        <f>D83-E83</f>
        <v>1</v>
      </c>
      <c r="G83" s="201">
        <v>0</v>
      </c>
      <c r="H83" s="170" t="s">
        <v>175</v>
      </c>
      <c r="I83" s="170" t="s">
        <v>47</v>
      </c>
      <c r="J83" s="173">
        <v>34</v>
      </c>
      <c r="K83" s="172">
        <v>0</v>
      </c>
      <c r="L83" s="172">
        <v>30</v>
      </c>
      <c r="M83" s="173">
        <v>4</v>
      </c>
      <c r="N83" s="221">
        <f>F83*30</f>
        <v>30</v>
      </c>
    </row>
    <row r="84" spans="1:14" ht="14.25">
      <c r="A84" s="59" t="s">
        <v>43</v>
      </c>
      <c r="B84" s="63" t="s">
        <v>41</v>
      </c>
      <c r="C84" s="208">
        <v>4</v>
      </c>
      <c r="D84" s="190">
        <v>2</v>
      </c>
      <c r="E84" s="191">
        <v>1</v>
      </c>
      <c r="F84" s="176">
        <f>D84-E84</f>
        <v>1</v>
      </c>
      <c r="G84" s="192">
        <v>0</v>
      </c>
      <c r="H84" s="174" t="s">
        <v>175</v>
      </c>
      <c r="I84" s="174" t="s">
        <v>47</v>
      </c>
      <c r="J84" s="177">
        <v>34</v>
      </c>
      <c r="K84" s="176">
        <v>0</v>
      </c>
      <c r="L84" s="176">
        <v>30</v>
      </c>
      <c r="M84" s="177">
        <v>4</v>
      </c>
      <c r="N84" s="202">
        <f>F84*30</f>
        <v>30</v>
      </c>
    </row>
    <row r="85" spans="1:14" ht="14.25">
      <c r="A85" s="59" t="s">
        <v>44</v>
      </c>
      <c r="B85" s="66" t="s">
        <v>76</v>
      </c>
      <c r="C85" s="250">
        <v>3</v>
      </c>
      <c r="D85" s="251">
        <v>1</v>
      </c>
      <c r="E85" s="205">
        <v>1</v>
      </c>
      <c r="F85" s="305">
        <f>D85-E85</f>
        <v>0</v>
      </c>
      <c r="G85" s="206">
        <v>1</v>
      </c>
      <c r="H85" s="178" t="s">
        <v>175</v>
      </c>
      <c r="I85" s="178" t="s">
        <v>47</v>
      </c>
      <c r="J85" s="249">
        <f>SUM(K85:M85)</f>
        <v>34</v>
      </c>
      <c r="K85" s="180">
        <v>0</v>
      </c>
      <c r="L85" s="180">
        <v>30</v>
      </c>
      <c r="M85" s="177">
        <v>4</v>
      </c>
      <c r="N85" s="202">
        <f>F85*30</f>
        <v>0</v>
      </c>
    </row>
    <row r="86" spans="1:14" ht="15" thickBot="1">
      <c r="A86" s="67" t="s">
        <v>45</v>
      </c>
      <c r="B86" s="94" t="s">
        <v>76</v>
      </c>
      <c r="C86" s="209">
        <v>4</v>
      </c>
      <c r="D86" s="193">
        <v>1</v>
      </c>
      <c r="E86" s="194">
        <v>1</v>
      </c>
      <c r="F86" s="306">
        <f>D86-E86</f>
        <v>0</v>
      </c>
      <c r="G86" s="238">
        <v>1</v>
      </c>
      <c r="H86" s="239" t="s">
        <v>175</v>
      </c>
      <c r="I86" s="239" t="s">
        <v>47</v>
      </c>
      <c r="J86" s="249">
        <f>SUM(K86:M86)</f>
        <v>34</v>
      </c>
      <c r="K86" s="195">
        <v>0</v>
      </c>
      <c r="L86" s="195">
        <v>30</v>
      </c>
      <c r="M86" s="220">
        <v>4</v>
      </c>
      <c r="N86" s="238">
        <v>0</v>
      </c>
    </row>
    <row r="87" spans="1:14" ht="15" thickBot="1">
      <c r="A87" s="68"/>
      <c r="B87" s="87" t="s">
        <v>48</v>
      </c>
      <c r="C87" s="228"/>
      <c r="D87" s="229">
        <f>SUM(D83:D86)</f>
        <v>6</v>
      </c>
      <c r="E87" s="230">
        <f>SUM(E83:E86)</f>
        <v>4</v>
      </c>
      <c r="F87" s="231">
        <f>SUM(F83:F86)</f>
        <v>2</v>
      </c>
      <c r="G87" s="232">
        <f>SUM(G83:G86)</f>
        <v>2</v>
      </c>
      <c r="H87" s="234" t="s">
        <v>49</v>
      </c>
      <c r="I87" s="234" t="s">
        <v>49</v>
      </c>
      <c r="J87" s="233">
        <f>SUM(J83:J86)</f>
        <v>136</v>
      </c>
      <c r="K87" s="231">
        <f>SUM(K83:K86)</f>
        <v>0</v>
      </c>
      <c r="L87" s="231">
        <f>SUM(L83:L86)</f>
        <v>120</v>
      </c>
      <c r="M87" s="231">
        <f>SUM(M83:M86)</f>
        <v>16</v>
      </c>
      <c r="N87" s="254">
        <f>F87*30</f>
        <v>60</v>
      </c>
    </row>
    <row r="88" spans="1:14" ht="14.25">
      <c r="A88" s="64"/>
      <c r="B88" s="63" t="s">
        <v>50</v>
      </c>
      <c r="C88" s="208"/>
      <c r="D88" s="190">
        <v>2</v>
      </c>
      <c r="E88" s="191">
        <v>2</v>
      </c>
      <c r="F88" s="176">
        <v>0</v>
      </c>
      <c r="G88" s="192">
        <f>SUM(G87)</f>
        <v>2</v>
      </c>
      <c r="H88" s="174" t="s">
        <v>49</v>
      </c>
      <c r="I88" s="174" t="s">
        <v>49</v>
      </c>
      <c r="J88" s="177">
        <v>70</v>
      </c>
      <c r="K88" s="176">
        <v>0</v>
      </c>
      <c r="L88" s="176">
        <v>60</v>
      </c>
      <c r="M88" s="177">
        <v>10</v>
      </c>
      <c r="N88" s="258">
        <f>F88*30</f>
        <v>0</v>
      </c>
    </row>
    <row r="89" spans="1:14" ht="15" thickBot="1">
      <c r="A89" s="67"/>
      <c r="B89" s="73" t="s">
        <v>152</v>
      </c>
      <c r="C89" s="209"/>
      <c r="D89" s="193">
        <v>0</v>
      </c>
      <c r="E89" s="194">
        <v>0</v>
      </c>
      <c r="F89" s="195">
        <v>0</v>
      </c>
      <c r="G89" s="196">
        <v>0</v>
      </c>
      <c r="H89" s="181" t="s">
        <v>49</v>
      </c>
      <c r="I89" s="188" t="s">
        <v>49</v>
      </c>
      <c r="J89" s="197">
        <v>0</v>
      </c>
      <c r="K89" s="195">
        <v>0</v>
      </c>
      <c r="L89" s="195">
        <v>0</v>
      </c>
      <c r="M89" s="220">
        <v>0</v>
      </c>
      <c r="N89" s="258">
        <f>F89*30</f>
        <v>0</v>
      </c>
    </row>
    <row r="90" spans="1:14" ht="15" thickBot="1">
      <c r="A90" s="74" t="s">
        <v>52</v>
      </c>
      <c r="B90" s="75" t="s">
        <v>53</v>
      </c>
      <c r="C90" s="75"/>
      <c r="D90" s="56"/>
      <c r="E90" s="56"/>
      <c r="F90" s="57"/>
      <c r="G90" s="57"/>
      <c r="H90" s="57"/>
      <c r="I90" s="57"/>
      <c r="J90" s="76"/>
      <c r="K90" s="76"/>
      <c r="L90" s="76"/>
      <c r="M90" s="76"/>
      <c r="N90" s="77"/>
    </row>
    <row r="91" spans="1:14" ht="14.25">
      <c r="A91" s="244" t="s">
        <v>40</v>
      </c>
      <c r="B91" s="63" t="s">
        <v>193</v>
      </c>
      <c r="C91" s="208">
        <v>3</v>
      </c>
      <c r="D91" s="199">
        <v>2</v>
      </c>
      <c r="E91" s="172">
        <f>D91/2</f>
        <v>1</v>
      </c>
      <c r="F91" s="172">
        <f>D91-E91</f>
        <v>1</v>
      </c>
      <c r="G91" s="201">
        <v>0</v>
      </c>
      <c r="H91" s="170" t="s">
        <v>176</v>
      </c>
      <c r="I91" s="170" t="s">
        <v>42</v>
      </c>
      <c r="J91" s="198">
        <v>34</v>
      </c>
      <c r="K91" s="172">
        <v>30</v>
      </c>
      <c r="L91" s="172">
        <v>0</v>
      </c>
      <c r="M91" s="173">
        <v>4</v>
      </c>
      <c r="N91" s="221">
        <f>F91*30</f>
        <v>30</v>
      </c>
    </row>
    <row r="92" spans="1:14" ht="15" thickBot="1">
      <c r="A92" s="67" t="s">
        <v>43</v>
      </c>
      <c r="B92" s="94" t="s">
        <v>194</v>
      </c>
      <c r="C92" s="209">
        <v>4</v>
      </c>
      <c r="D92" s="253">
        <v>2</v>
      </c>
      <c r="E92" s="185">
        <f>D92/2</f>
        <v>1</v>
      </c>
      <c r="F92" s="186">
        <f>D92-E92</f>
        <v>1</v>
      </c>
      <c r="G92" s="196">
        <v>0</v>
      </c>
      <c r="H92" s="181" t="s">
        <v>176</v>
      </c>
      <c r="I92" s="181" t="s">
        <v>42</v>
      </c>
      <c r="J92" s="209">
        <v>34</v>
      </c>
      <c r="K92" s="195">
        <v>30</v>
      </c>
      <c r="L92" s="195">
        <v>0</v>
      </c>
      <c r="M92" s="220">
        <v>4</v>
      </c>
      <c r="N92" s="258">
        <f>F92*30</f>
        <v>30</v>
      </c>
    </row>
    <row r="93" spans="1:14" ht="15" thickBot="1">
      <c r="A93" s="68"/>
      <c r="B93" s="87" t="s">
        <v>48</v>
      </c>
      <c r="C93" s="228"/>
      <c r="D93" s="210">
        <f>SUM(D91:D92)</f>
        <v>4</v>
      </c>
      <c r="E93" s="185">
        <f>SUM(E91:E92)</f>
        <v>2</v>
      </c>
      <c r="F93" s="186">
        <f>SUM(F91:F92)</f>
        <v>2</v>
      </c>
      <c r="G93" s="187">
        <v>0</v>
      </c>
      <c r="H93" s="188" t="s">
        <v>49</v>
      </c>
      <c r="I93" s="188" t="s">
        <v>49</v>
      </c>
      <c r="J93" s="228">
        <f>SUM(J91:J92)</f>
        <v>68</v>
      </c>
      <c r="K93" s="231">
        <f>SUM(K91:K92)</f>
        <v>60</v>
      </c>
      <c r="L93" s="231">
        <f>SUM(L91:L92)</f>
        <v>0</v>
      </c>
      <c r="M93" s="231">
        <v>0</v>
      </c>
      <c r="N93" s="221">
        <f>F93*30</f>
        <v>60</v>
      </c>
    </row>
    <row r="94" spans="1:14" ht="14.25">
      <c r="A94" s="80"/>
      <c r="B94" s="86" t="s">
        <v>50</v>
      </c>
      <c r="C94" s="216"/>
      <c r="D94" s="212">
        <v>0</v>
      </c>
      <c r="E94" s="212">
        <v>0</v>
      </c>
      <c r="F94" s="213">
        <v>0</v>
      </c>
      <c r="G94" s="214">
        <v>0</v>
      </c>
      <c r="H94" s="215" t="s">
        <v>49</v>
      </c>
      <c r="I94" s="215" t="s">
        <v>49</v>
      </c>
      <c r="J94" s="223">
        <v>0</v>
      </c>
      <c r="K94" s="213">
        <v>0</v>
      </c>
      <c r="L94" s="213">
        <v>0</v>
      </c>
      <c r="M94" s="172">
        <v>0</v>
      </c>
      <c r="N94" s="221">
        <f>F94*30</f>
        <v>0</v>
      </c>
    </row>
    <row r="95" spans="1:14" ht="15" thickBot="1">
      <c r="A95" s="150"/>
      <c r="B95" s="98" t="s">
        <v>152</v>
      </c>
      <c r="C95" s="218"/>
      <c r="D95" s="182">
        <v>0</v>
      </c>
      <c r="E95" s="183">
        <v>0</v>
      </c>
      <c r="F95" s="183">
        <v>0</v>
      </c>
      <c r="G95" s="196">
        <v>0</v>
      </c>
      <c r="H95" s="181" t="s">
        <v>49</v>
      </c>
      <c r="I95" s="181" t="s">
        <v>49</v>
      </c>
      <c r="J95" s="252">
        <v>0</v>
      </c>
      <c r="K95" s="183">
        <v>0</v>
      </c>
      <c r="L95" s="183">
        <v>0</v>
      </c>
      <c r="M95" s="220">
        <v>0</v>
      </c>
      <c r="N95" s="258">
        <f>F95*30</f>
        <v>0</v>
      </c>
    </row>
    <row r="96" spans="1:14" ht="15" thickBot="1">
      <c r="A96" s="74" t="s">
        <v>56</v>
      </c>
      <c r="B96" s="75" t="s">
        <v>57</v>
      </c>
      <c r="C96" s="75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7"/>
    </row>
    <row r="97" spans="1:14" ht="14.25">
      <c r="A97" s="81" t="s">
        <v>40</v>
      </c>
      <c r="B97" s="81" t="s">
        <v>77</v>
      </c>
      <c r="C97" s="215">
        <v>3</v>
      </c>
      <c r="D97" s="212">
        <v>4</v>
      </c>
      <c r="E97" s="176">
        <f>D97/2</f>
        <v>2</v>
      </c>
      <c r="F97" s="176">
        <f aca="true" t="shared" si="7" ref="F97:F108">D97-E97</f>
        <v>2</v>
      </c>
      <c r="G97" s="224">
        <v>0</v>
      </c>
      <c r="H97" s="216" t="s">
        <v>176</v>
      </c>
      <c r="I97" s="256" t="s">
        <v>42</v>
      </c>
      <c r="J97" s="223">
        <v>64</v>
      </c>
      <c r="K97" s="213">
        <v>60</v>
      </c>
      <c r="L97" s="220">
        <v>0</v>
      </c>
      <c r="M97" s="172">
        <v>4</v>
      </c>
      <c r="N97" s="221">
        <f aca="true" t="shared" si="8" ref="N97:N111">F97*30</f>
        <v>60</v>
      </c>
    </row>
    <row r="98" spans="1:14" ht="14.25">
      <c r="A98" s="66" t="s">
        <v>43</v>
      </c>
      <c r="B98" s="66" t="s">
        <v>78</v>
      </c>
      <c r="C98" s="178">
        <v>4</v>
      </c>
      <c r="D98" s="205">
        <v>1.5</v>
      </c>
      <c r="E98" s="180">
        <v>1</v>
      </c>
      <c r="F98" s="176">
        <f t="shared" si="7"/>
        <v>0.5</v>
      </c>
      <c r="G98" s="206">
        <v>0</v>
      </c>
      <c r="H98" s="202" t="s">
        <v>175</v>
      </c>
      <c r="I98" s="202" t="s">
        <v>42</v>
      </c>
      <c r="J98" s="205">
        <v>34</v>
      </c>
      <c r="K98" s="180">
        <v>30</v>
      </c>
      <c r="L98" s="180">
        <v>0</v>
      </c>
      <c r="M98" s="177">
        <v>4</v>
      </c>
      <c r="N98" s="202">
        <f t="shared" si="8"/>
        <v>15</v>
      </c>
    </row>
    <row r="99" spans="1:14" ht="14.25">
      <c r="A99" s="66" t="s">
        <v>44</v>
      </c>
      <c r="B99" s="66" t="s">
        <v>195</v>
      </c>
      <c r="C99" s="178">
        <v>3</v>
      </c>
      <c r="D99" s="205">
        <v>2</v>
      </c>
      <c r="E99" s="180">
        <f>D99/2</f>
        <v>1</v>
      </c>
      <c r="F99" s="176">
        <f t="shared" si="7"/>
        <v>1</v>
      </c>
      <c r="G99" s="206">
        <v>0</v>
      </c>
      <c r="H99" s="202" t="s">
        <v>176</v>
      </c>
      <c r="I99" s="202" t="s">
        <v>42</v>
      </c>
      <c r="J99" s="205">
        <v>34</v>
      </c>
      <c r="K99" s="180">
        <v>30</v>
      </c>
      <c r="L99" s="180">
        <v>0</v>
      </c>
      <c r="M99" s="177">
        <v>4</v>
      </c>
      <c r="N99" s="202">
        <f t="shared" si="8"/>
        <v>30</v>
      </c>
    </row>
    <row r="100" spans="1:14" ht="14.25">
      <c r="A100" s="66" t="s">
        <v>45</v>
      </c>
      <c r="B100" s="66" t="s">
        <v>196</v>
      </c>
      <c r="C100" s="178">
        <v>4</v>
      </c>
      <c r="D100" s="205">
        <v>1.5</v>
      </c>
      <c r="E100" s="180">
        <v>1</v>
      </c>
      <c r="F100" s="176">
        <f t="shared" si="7"/>
        <v>0.5</v>
      </c>
      <c r="G100" s="206">
        <v>0</v>
      </c>
      <c r="H100" s="202" t="s">
        <v>176</v>
      </c>
      <c r="I100" s="202" t="s">
        <v>42</v>
      </c>
      <c r="J100" s="205">
        <v>34</v>
      </c>
      <c r="K100" s="180">
        <v>30</v>
      </c>
      <c r="L100" s="180">
        <v>0</v>
      </c>
      <c r="M100" s="177">
        <v>4</v>
      </c>
      <c r="N100" s="202">
        <f t="shared" si="8"/>
        <v>15</v>
      </c>
    </row>
    <row r="101" spans="1:14" ht="14.25">
      <c r="A101" s="66" t="s">
        <v>155</v>
      </c>
      <c r="B101" s="66" t="s">
        <v>197</v>
      </c>
      <c r="C101" s="178">
        <v>3</v>
      </c>
      <c r="D101" s="205">
        <v>2</v>
      </c>
      <c r="E101" s="180">
        <f>D101/2</f>
        <v>1</v>
      </c>
      <c r="F101" s="176">
        <f t="shared" si="7"/>
        <v>1</v>
      </c>
      <c r="G101" s="206">
        <v>0</v>
      </c>
      <c r="H101" s="202" t="s">
        <v>175</v>
      </c>
      <c r="I101" s="202" t="s">
        <v>42</v>
      </c>
      <c r="J101" s="205">
        <v>34</v>
      </c>
      <c r="K101" s="180">
        <v>0</v>
      </c>
      <c r="L101" s="180">
        <v>30</v>
      </c>
      <c r="M101" s="177">
        <v>4</v>
      </c>
      <c r="N101" s="202">
        <f t="shared" si="8"/>
        <v>30</v>
      </c>
    </row>
    <row r="102" spans="1:14" ht="14.25">
      <c r="A102" s="66" t="s">
        <v>156</v>
      </c>
      <c r="B102" s="66" t="s">
        <v>198</v>
      </c>
      <c r="C102" s="178">
        <v>4</v>
      </c>
      <c r="D102" s="205">
        <v>1.5</v>
      </c>
      <c r="E102" s="180">
        <v>1</v>
      </c>
      <c r="F102" s="176">
        <f t="shared" si="7"/>
        <v>0.5</v>
      </c>
      <c r="G102" s="206">
        <v>0</v>
      </c>
      <c r="H102" s="202" t="s">
        <v>175</v>
      </c>
      <c r="I102" s="202" t="s">
        <v>42</v>
      </c>
      <c r="J102" s="205">
        <v>34</v>
      </c>
      <c r="K102" s="180">
        <v>0</v>
      </c>
      <c r="L102" s="180">
        <v>30</v>
      </c>
      <c r="M102" s="177">
        <v>4</v>
      </c>
      <c r="N102" s="202">
        <f t="shared" si="8"/>
        <v>15</v>
      </c>
    </row>
    <row r="103" spans="1:14" ht="14.25">
      <c r="A103" s="66" t="s">
        <v>157</v>
      </c>
      <c r="B103" s="66" t="s">
        <v>199</v>
      </c>
      <c r="C103" s="178">
        <v>3</v>
      </c>
      <c r="D103" s="205">
        <v>1.5</v>
      </c>
      <c r="E103" s="180">
        <v>1</v>
      </c>
      <c r="F103" s="176">
        <f t="shared" si="7"/>
        <v>0.5</v>
      </c>
      <c r="G103" s="206">
        <v>0</v>
      </c>
      <c r="H103" s="202" t="s">
        <v>175</v>
      </c>
      <c r="I103" s="202" t="s">
        <v>42</v>
      </c>
      <c r="J103" s="205">
        <v>34</v>
      </c>
      <c r="K103" s="180">
        <v>30</v>
      </c>
      <c r="L103" s="180">
        <v>0</v>
      </c>
      <c r="M103" s="177">
        <v>4</v>
      </c>
      <c r="N103" s="202">
        <f t="shared" si="8"/>
        <v>15</v>
      </c>
    </row>
    <row r="104" spans="1:14" ht="14.25">
      <c r="A104" s="66" t="s">
        <v>165</v>
      </c>
      <c r="B104" s="66" t="s">
        <v>79</v>
      </c>
      <c r="C104" s="178">
        <v>4</v>
      </c>
      <c r="D104" s="205">
        <v>0.75</v>
      </c>
      <c r="E104" s="180">
        <v>0.5</v>
      </c>
      <c r="F104" s="176">
        <f t="shared" si="7"/>
        <v>0.25</v>
      </c>
      <c r="G104" s="206">
        <v>0</v>
      </c>
      <c r="H104" s="202" t="s">
        <v>175</v>
      </c>
      <c r="I104" s="202" t="s">
        <v>42</v>
      </c>
      <c r="J104" s="205">
        <v>17</v>
      </c>
      <c r="K104" s="180">
        <v>15</v>
      </c>
      <c r="L104" s="180">
        <v>0</v>
      </c>
      <c r="M104" s="177">
        <v>2</v>
      </c>
      <c r="N104" s="202">
        <f t="shared" si="8"/>
        <v>7.5</v>
      </c>
    </row>
    <row r="105" spans="1:14" ht="14.25">
      <c r="A105" s="66" t="s">
        <v>166</v>
      </c>
      <c r="B105" s="66" t="s">
        <v>200</v>
      </c>
      <c r="C105" s="178">
        <v>3</v>
      </c>
      <c r="D105" s="205">
        <v>1.5</v>
      </c>
      <c r="E105" s="180">
        <v>1</v>
      </c>
      <c r="F105" s="176">
        <f t="shared" si="7"/>
        <v>0.5</v>
      </c>
      <c r="G105" s="206">
        <v>0</v>
      </c>
      <c r="H105" s="202" t="s">
        <v>175</v>
      </c>
      <c r="I105" s="202" t="s">
        <v>42</v>
      </c>
      <c r="J105" s="205">
        <v>34</v>
      </c>
      <c r="K105" s="180">
        <v>30</v>
      </c>
      <c r="L105" s="180">
        <v>0</v>
      </c>
      <c r="M105" s="177">
        <v>4</v>
      </c>
      <c r="N105" s="202">
        <f t="shared" si="8"/>
        <v>15</v>
      </c>
    </row>
    <row r="106" spans="1:14" ht="14.25">
      <c r="A106" s="66" t="s">
        <v>167</v>
      </c>
      <c r="B106" s="66" t="s">
        <v>80</v>
      </c>
      <c r="C106" s="178">
        <v>4</v>
      </c>
      <c r="D106" s="205">
        <v>1.5</v>
      </c>
      <c r="E106" s="180">
        <v>1</v>
      </c>
      <c r="F106" s="180">
        <f t="shared" si="7"/>
        <v>0.5</v>
      </c>
      <c r="G106" s="206">
        <v>0</v>
      </c>
      <c r="H106" s="202" t="s">
        <v>176</v>
      </c>
      <c r="I106" s="202" t="s">
        <v>42</v>
      </c>
      <c r="J106" s="205">
        <v>34</v>
      </c>
      <c r="K106" s="180">
        <v>30</v>
      </c>
      <c r="L106" s="180">
        <v>0</v>
      </c>
      <c r="M106" s="180">
        <v>4</v>
      </c>
      <c r="N106" s="202">
        <f t="shared" si="8"/>
        <v>15</v>
      </c>
    </row>
    <row r="107" spans="1:14" ht="14.25">
      <c r="A107" s="66" t="s">
        <v>168</v>
      </c>
      <c r="B107" s="66" t="s">
        <v>80</v>
      </c>
      <c r="C107" s="178">
        <v>4</v>
      </c>
      <c r="D107" s="205">
        <v>0.75</v>
      </c>
      <c r="E107" s="180">
        <v>0.5</v>
      </c>
      <c r="F107" s="180">
        <f t="shared" si="7"/>
        <v>0.25</v>
      </c>
      <c r="G107" s="206">
        <v>0</v>
      </c>
      <c r="H107" s="202" t="s">
        <v>175</v>
      </c>
      <c r="I107" s="202" t="s">
        <v>42</v>
      </c>
      <c r="J107" s="205">
        <v>17</v>
      </c>
      <c r="K107" s="180">
        <v>0</v>
      </c>
      <c r="L107" s="180">
        <v>15</v>
      </c>
      <c r="M107" s="177">
        <v>2</v>
      </c>
      <c r="N107" s="202">
        <f t="shared" si="8"/>
        <v>7.5</v>
      </c>
    </row>
    <row r="108" spans="1:14" ht="15" thickBot="1">
      <c r="A108" s="150" t="s">
        <v>169</v>
      </c>
      <c r="B108" s="94" t="s">
        <v>81</v>
      </c>
      <c r="C108" s="239">
        <v>4</v>
      </c>
      <c r="D108" s="194">
        <v>1.5</v>
      </c>
      <c r="E108" s="195">
        <v>1</v>
      </c>
      <c r="F108" s="213">
        <f t="shared" si="7"/>
        <v>0.5</v>
      </c>
      <c r="G108" s="238">
        <v>0</v>
      </c>
      <c r="H108" s="257" t="s">
        <v>175</v>
      </c>
      <c r="I108" s="257" t="s">
        <v>42</v>
      </c>
      <c r="J108" s="194">
        <v>34</v>
      </c>
      <c r="K108" s="195">
        <v>30</v>
      </c>
      <c r="L108" s="195">
        <v>0</v>
      </c>
      <c r="M108" s="220">
        <v>4</v>
      </c>
      <c r="N108" s="260">
        <f t="shared" si="8"/>
        <v>15</v>
      </c>
    </row>
    <row r="109" spans="1:14" ht="15" thickBot="1">
      <c r="A109" s="68"/>
      <c r="B109" s="87" t="s">
        <v>48</v>
      </c>
      <c r="C109" s="234"/>
      <c r="D109" s="230">
        <f>SUM(D97:D108)</f>
        <v>20</v>
      </c>
      <c r="E109" s="231">
        <f>SUM(E97:E108)</f>
        <v>12</v>
      </c>
      <c r="F109" s="231">
        <f>SUM(F97:F108)</f>
        <v>8</v>
      </c>
      <c r="G109" s="232">
        <v>0</v>
      </c>
      <c r="H109" s="254" t="s">
        <v>49</v>
      </c>
      <c r="I109" s="254" t="s">
        <v>49</v>
      </c>
      <c r="J109" s="255">
        <f>SUM(J97:J108)</f>
        <v>404</v>
      </c>
      <c r="K109" s="231">
        <f>SUM(K97:K108)</f>
        <v>285</v>
      </c>
      <c r="L109" s="231">
        <f>SUM(L97:L108)</f>
        <v>75</v>
      </c>
      <c r="M109" s="231">
        <f>SUM(M97:M108)</f>
        <v>44</v>
      </c>
      <c r="N109" s="254">
        <f t="shared" si="8"/>
        <v>240</v>
      </c>
    </row>
    <row r="110" spans="1:14" ht="14.25">
      <c r="A110" s="64"/>
      <c r="B110" s="60" t="s">
        <v>50</v>
      </c>
      <c r="C110" s="208"/>
      <c r="D110" s="190">
        <v>0</v>
      </c>
      <c r="E110" s="191">
        <v>0</v>
      </c>
      <c r="F110" s="176">
        <v>0</v>
      </c>
      <c r="G110" s="192">
        <v>0</v>
      </c>
      <c r="H110" s="221" t="s">
        <v>49</v>
      </c>
      <c r="I110" s="170" t="s">
        <v>49</v>
      </c>
      <c r="J110" s="177">
        <v>0</v>
      </c>
      <c r="K110" s="176">
        <v>0</v>
      </c>
      <c r="L110" s="176">
        <v>0</v>
      </c>
      <c r="M110" s="177">
        <v>0</v>
      </c>
      <c r="N110" s="221">
        <f t="shared" si="8"/>
        <v>0</v>
      </c>
    </row>
    <row r="111" spans="1:14" ht="15" thickBot="1">
      <c r="A111" s="99"/>
      <c r="B111" s="150" t="s">
        <v>152</v>
      </c>
      <c r="C111" s="252"/>
      <c r="D111" s="253">
        <v>0</v>
      </c>
      <c r="E111" s="182">
        <v>0</v>
      </c>
      <c r="F111" s="183">
        <v>0</v>
      </c>
      <c r="G111" s="196">
        <v>0</v>
      </c>
      <c r="H111" s="218" t="s">
        <v>49</v>
      </c>
      <c r="I111" s="181" t="s">
        <v>49</v>
      </c>
      <c r="J111" s="243">
        <v>0</v>
      </c>
      <c r="K111" s="183">
        <v>0</v>
      </c>
      <c r="L111" s="183">
        <v>0</v>
      </c>
      <c r="M111" s="243">
        <v>0</v>
      </c>
      <c r="N111" s="218">
        <f t="shared" si="8"/>
        <v>0</v>
      </c>
    </row>
    <row r="112" spans="1:14" ht="15" thickBot="1">
      <c r="A112" s="74" t="s">
        <v>63</v>
      </c>
      <c r="B112" s="75" t="s">
        <v>64</v>
      </c>
      <c r="C112" s="75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7"/>
    </row>
    <row r="113" spans="1:14" ht="14.25">
      <c r="A113" s="63" t="s">
        <v>40</v>
      </c>
      <c r="B113" s="160" t="s">
        <v>201</v>
      </c>
      <c r="C113" s="258">
        <v>3</v>
      </c>
      <c r="D113" s="191">
        <v>2</v>
      </c>
      <c r="E113" s="176">
        <f>D113/2</f>
        <v>1</v>
      </c>
      <c r="F113" s="176">
        <f>D113-E113</f>
        <v>1</v>
      </c>
      <c r="G113" s="192">
        <v>0</v>
      </c>
      <c r="H113" s="258" t="s">
        <v>175</v>
      </c>
      <c r="I113" s="174" t="s">
        <v>42</v>
      </c>
      <c r="J113" s="177">
        <v>34</v>
      </c>
      <c r="K113" s="176">
        <v>30</v>
      </c>
      <c r="L113" s="176">
        <v>0</v>
      </c>
      <c r="M113" s="177">
        <v>4</v>
      </c>
      <c r="N113" s="258">
        <f aca="true" t="shared" si="9" ref="N113:N119">F113*30</f>
        <v>30</v>
      </c>
    </row>
    <row r="114" spans="1:14" ht="14.25">
      <c r="A114" s="66" t="s">
        <v>43</v>
      </c>
      <c r="B114" s="161" t="s">
        <v>202</v>
      </c>
      <c r="C114" s="202">
        <v>4</v>
      </c>
      <c r="D114" s="205">
        <v>1.5</v>
      </c>
      <c r="E114" s="180">
        <v>1</v>
      </c>
      <c r="F114" s="176">
        <f>D114-E114</f>
        <v>0.5</v>
      </c>
      <c r="G114" s="206">
        <v>0</v>
      </c>
      <c r="H114" s="202" t="s">
        <v>175</v>
      </c>
      <c r="I114" s="202" t="s">
        <v>42</v>
      </c>
      <c r="J114" s="205">
        <v>34</v>
      </c>
      <c r="K114" s="180">
        <v>0</v>
      </c>
      <c r="L114" s="180">
        <v>30</v>
      </c>
      <c r="M114" s="177">
        <v>4</v>
      </c>
      <c r="N114" s="202">
        <f t="shared" si="9"/>
        <v>15</v>
      </c>
    </row>
    <row r="115" spans="1:14" ht="14.25">
      <c r="A115" s="66" t="s">
        <v>44</v>
      </c>
      <c r="B115" s="161" t="s">
        <v>203</v>
      </c>
      <c r="C115" s="202">
        <v>3</v>
      </c>
      <c r="D115" s="205">
        <v>1</v>
      </c>
      <c r="E115" s="180">
        <f>D115/2</f>
        <v>0.5</v>
      </c>
      <c r="F115" s="176">
        <f>D115-E115</f>
        <v>0.5</v>
      </c>
      <c r="G115" s="206">
        <v>1</v>
      </c>
      <c r="H115" s="202" t="s">
        <v>175</v>
      </c>
      <c r="I115" s="202" t="s">
        <v>42</v>
      </c>
      <c r="J115" s="205">
        <v>17</v>
      </c>
      <c r="K115" s="180">
        <v>0</v>
      </c>
      <c r="L115" s="180">
        <v>15</v>
      </c>
      <c r="M115" s="177">
        <v>2</v>
      </c>
      <c r="N115" s="202">
        <f t="shared" si="9"/>
        <v>15</v>
      </c>
    </row>
    <row r="116" spans="1:14" ht="15" thickBot="1">
      <c r="A116" s="66" t="s">
        <v>45</v>
      </c>
      <c r="B116" s="161" t="s">
        <v>204</v>
      </c>
      <c r="C116" s="202">
        <v>4</v>
      </c>
      <c r="D116" s="205">
        <v>0.5</v>
      </c>
      <c r="E116" s="183">
        <v>0.5</v>
      </c>
      <c r="F116" s="183">
        <f>D116-E116</f>
        <v>0</v>
      </c>
      <c r="G116" s="196">
        <v>0.5</v>
      </c>
      <c r="H116" s="181" t="s">
        <v>175</v>
      </c>
      <c r="I116" s="181" t="s">
        <v>42</v>
      </c>
      <c r="J116" s="205">
        <v>17</v>
      </c>
      <c r="K116" s="180">
        <v>0</v>
      </c>
      <c r="L116" s="180">
        <v>15</v>
      </c>
      <c r="M116" s="177">
        <v>2</v>
      </c>
      <c r="N116" s="258">
        <f t="shared" si="9"/>
        <v>0</v>
      </c>
    </row>
    <row r="117" spans="1:14" ht="15" thickBot="1">
      <c r="A117" s="87"/>
      <c r="B117" s="77" t="s">
        <v>48</v>
      </c>
      <c r="C117" s="254"/>
      <c r="D117" s="230">
        <f>SUM(D113:D116)</f>
        <v>5</v>
      </c>
      <c r="E117" s="185">
        <f>SUM(E113:E116)</f>
        <v>3</v>
      </c>
      <c r="F117" s="186">
        <f>SUM(F113:F116)</f>
        <v>2</v>
      </c>
      <c r="G117" s="232">
        <f>SUM(G113:G116)</f>
        <v>1.5</v>
      </c>
      <c r="H117" s="234" t="s">
        <v>49</v>
      </c>
      <c r="I117" s="234" t="s">
        <v>49</v>
      </c>
      <c r="J117" s="233">
        <f>SUM(J113:J116)</f>
        <v>102</v>
      </c>
      <c r="K117" s="231">
        <f>SUM(K113:K116)</f>
        <v>30</v>
      </c>
      <c r="L117" s="231">
        <f>SUM(L113:L116)</f>
        <v>60</v>
      </c>
      <c r="M117" s="231">
        <v>0</v>
      </c>
      <c r="N117" s="221">
        <f t="shared" si="9"/>
        <v>60</v>
      </c>
    </row>
    <row r="118" spans="1:14" ht="14.25">
      <c r="A118" s="64"/>
      <c r="B118" s="60" t="s">
        <v>50</v>
      </c>
      <c r="C118" s="208"/>
      <c r="D118" s="190">
        <v>1.5</v>
      </c>
      <c r="E118" s="191">
        <v>1</v>
      </c>
      <c r="F118" s="176">
        <v>0.5</v>
      </c>
      <c r="G118" s="192">
        <f>SUM(G113:G116)</f>
        <v>1.5</v>
      </c>
      <c r="H118" s="170" t="s">
        <v>49</v>
      </c>
      <c r="I118" s="170" t="s">
        <v>49</v>
      </c>
      <c r="J118" s="177">
        <v>30</v>
      </c>
      <c r="K118" s="176">
        <v>0</v>
      </c>
      <c r="L118" s="176">
        <v>30</v>
      </c>
      <c r="M118" s="177">
        <v>0</v>
      </c>
      <c r="N118" s="221">
        <f t="shared" si="9"/>
        <v>15</v>
      </c>
    </row>
    <row r="119" spans="1:14" ht="15" thickBot="1">
      <c r="A119" s="67"/>
      <c r="B119" s="73" t="s">
        <v>170</v>
      </c>
      <c r="C119" s="209"/>
      <c r="D119" s="193">
        <v>0</v>
      </c>
      <c r="E119" s="194">
        <v>0</v>
      </c>
      <c r="F119" s="195">
        <v>0</v>
      </c>
      <c r="G119" s="196">
        <v>0</v>
      </c>
      <c r="H119" s="188" t="s">
        <v>49</v>
      </c>
      <c r="I119" s="188" t="s">
        <v>49</v>
      </c>
      <c r="J119" s="197">
        <v>0</v>
      </c>
      <c r="K119" s="195">
        <v>0</v>
      </c>
      <c r="L119" s="195">
        <v>0</v>
      </c>
      <c r="M119" s="220">
        <v>0</v>
      </c>
      <c r="N119" s="258">
        <f t="shared" si="9"/>
        <v>0</v>
      </c>
    </row>
    <row r="120" spans="1:14" ht="15" thickBot="1">
      <c r="A120" s="74" t="s">
        <v>66</v>
      </c>
      <c r="B120" s="75" t="s">
        <v>67</v>
      </c>
      <c r="C120" s="75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7"/>
    </row>
    <row r="121" spans="1:14" ht="14.25">
      <c r="A121" s="60" t="s">
        <v>40</v>
      </c>
      <c r="B121" s="110" t="s">
        <v>177</v>
      </c>
      <c r="C121" s="170">
        <v>3</v>
      </c>
      <c r="D121" s="191">
        <v>2</v>
      </c>
      <c r="E121" s="176">
        <f aca="true" t="shared" si="10" ref="E121:E128">D121/2</f>
        <v>1</v>
      </c>
      <c r="F121" s="176">
        <f aca="true" t="shared" si="11" ref="F121:F128">D121-E121</f>
        <v>1</v>
      </c>
      <c r="G121" s="201">
        <v>0</v>
      </c>
      <c r="H121" s="170" t="s">
        <v>175</v>
      </c>
      <c r="I121" s="170" t="s">
        <v>42</v>
      </c>
      <c r="J121" s="191">
        <f>SUM(K121:M121)</f>
        <v>34</v>
      </c>
      <c r="K121" s="176">
        <v>30</v>
      </c>
      <c r="L121" s="176">
        <v>0</v>
      </c>
      <c r="M121" s="177">
        <v>4</v>
      </c>
      <c r="N121" s="258">
        <f aca="true" t="shared" si="12" ref="N121:N131">F121*30</f>
        <v>30</v>
      </c>
    </row>
    <row r="122" spans="1:14" ht="14.25">
      <c r="A122" s="66" t="s">
        <v>43</v>
      </c>
      <c r="B122" s="161" t="s">
        <v>82</v>
      </c>
      <c r="C122" s="178">
        <v>4</v>
      </c>
      <c r="D122" s="205">
        <v>4</v>
      </c>
      <c r="E122" s="180">
        <f t="shared" si="10"/>
        <v>2</v>
      </c>
      <c r="F122" s="180">
        <f t="shared" si="11"/>
        <v>2</v>
      </c>
      <c r="G122" s="206">
        <v>0</v>
      </c>
      <c r="H122" s="178" t="s">
        <v>176</v>
      </c>
      <c r="I122" s="178" t="s">
        <v>42</v>
      </c>
      <c r="J122" s="191">
        <f aca="true" t="shared" si="13" ref="J122:J128">SUM(K122:M122)</f>
        <v>34</v>
      </c>
      <c r="K122" s="180">
        <v>30</v>
      </c>
      <c r="L122" s="180">
        <v>0</v>
      </c>
      <c r="M122" s="177">
        <v>4</v>
      </c>
      <c r="N122" s="202">
        <f t="shared" si="12"/>
        <v>60</v>
      </c>
    </row>
    <row r="123" spans="1:14" ht="14.25">
      <c r="A123" s="66" t="s">
        <v>44</v>
      </c>
      <c r="B123" s="161" t="s">
        <v>82</v>
      </c>
      <c r="C123" s="178">
        <v>4</v>
      </c>
      <c r="D123" s="205">
        <v>4</v>
      </c>
      <c r="E123" s="180">
        <f t="shared" si="10"/>
        <v>2</v>
      </c>
      <c r="F123" s="180">
        <f t="shared" si="11"/>
        <v>2</v>
      </c>
      <c r="G123" s="206">
        <v>0</v>
      </c>
      <c r="H123" s="178" t="s">
        <v>175</v>
      </c>
      <c r="I123" s="178" t="s">
        <v>42</v>
      </c>
      <c r="J123" s="191">
        <f t="shared" si="13"/>
        <v>34</v>
      </c>
      <c r="K123" s="180">
        <v>0</v>
      </c>
      <c r="L123" s="180">
        <v>30</v>
      </c>
      <c r="M123" s="177">
        <v>4</v>
      </c>
      <c r="N123" s="202">
        <f t="shared" si="12"/>
        <v>60</v>
      </c>
    </row>
    <row r="124" spans="1:14" ht="15" customHeight="1">
      <c r="A124" s="66" t="s">
        <v>45</v>
      </c>
      <c r="B124" s="161" t="s">
        <v>178</v>
      </c>
      <c r="C124" s="178">
        <v>3</v>
      </c>
      <c r="D124" s="205">
        <v>1</v>
      </c>
      <c r="E124" s="180">
        <f t="shared" si="10"/>
        <v>0.5</v>
      </c>
      <c r="F124" s="180">
        <f t="shared" si="11"/>
        <v>0.5</v>
      </c>
      <c r="G124" s="206">
        <v>0</v>
      </c>
      <c r="H124" s="178" t="s">
        <v>175</v>
      </c>
      <c r="I124" s="178" t="s">
        <v>42</v>
      </c>
      <c r="J124" s="191">
        <f t="shared" si="13"/>
        <v>17</v>
      </c>
      <c r="K124" s="180">
        <v>15</v>
      </c>
      <c r="L124" s="180">
        <v>0</v>
      </c>
      <c r="M124" s="177">
        <v>2</v>
      </c>
      <c r="N124" s="202">
        <f t="shared" si="12"/>
        <v>15</v>
      </c>
    </row>
    <row r="125" spans="1:14" ht="14.25">
      <c r="A125" s="66" t="s">
        <v>155</v>
      </c>
      <c r="B125" s="161" t="s">
        <v>83</v>
      </c>
      <c r="C125" s="178">
        <v>4</v>
      </c>
      <c r="D125" s="205">
        <v>2</v>
      </c>
      <c r="E125" s="180">
        <f t="shared" si="10"/>
        <v>1</v>
      </c>
      <c r="F125" s="180">
        <f t="shared" si="11"/>
        <v>1</v>
      </c>
      <c r="G125" s="206">
        <v>0</v>
      </c>
      <c r="H125" s="178" t="s">
        <v>175</v>
      </c>
      <c r="I125" s="178" t="s">
        <v>42</v>
      </c>
      <c r="J125" s="191">
        <f t="shared" si="13"/>
        <v>34</v>
      </c>
      <c r="K125" s="180">
        <v>0</v>
      </c>
      <c r="L125" s="180">
        <v>30</v>
      </c>
      <c r="M125" s="177">
        <v>4</v>
      </c>
      <c r="N125" s="202">
        <f t="shared" si="12"/>
        <v>30</v>
      </c>
    </row>
    <row r="126" spans="1:14" ht="14.25">
      <c r="A126" s="66" t="s">
        <v>156</v>
      </c>
      <c r="B126" s="161" t="s">
        <v>179</v>
      </c>
      <c r="C126" s="178">
        <v>4</v>
      </c>
      <c r="D126" s="205">
        <v>1</v>
      </c>
      <c r="E126" s="180">
        <f t="shared" si="10"/>
        <v>0.5</v>
      </c>
      <c r="F126" s="180">
        <f t="shared" si="11"/>
        <v>0.5</v>
      </c>
      <c r="G126" s="206">
        <v>0</v>
      </c>
      <c r="H126" s="178" t="s">
        <v>175</v>
      </c>
      <c r="I126" s="178" t="s">
        <v>42</v>
      </c>
      <c r="J126" s="191">
        <f t="shared" si="13"/>
        <v>17</v>
      </c>
      <c r="K126" s="180">
        <v>15</v>
      </c>
      <c r="L126" s="180">
        <v>0</v>
      </c>
      <c r="M126" s="177">
        <v>2</v>
      </c>
      <c r="N126" s="202">
        <f t="shared" si="12"/>
        <v>15</v>
      </c>
    </row>
    <row r="127" spans="1:14" ht="14.25">
      <c r="A127" s="66" t="s">
        <v>157</v>
      </c>
      <c r="B127" s="161" t="s">
        <v>84</v>
      </c>
      <c r="C127" s="178">
        <v>3</v>
      </c>
      <c r="D127" s="205">
        <v>4</v>
      </c>
      <c r="E127" s="180">
        <f t="shared" si="10"/>
        <v>2</v>
      </c>
      <c r="F127" s="180">
        <f t="shared" si="11"/>
        <v>2</v>
      </c>
      <c r="G127" s="206">
        <v>1</v>
      </c>
      <c r="H127" s="178" t="s">
        <v>175</v>
      </c>
      <c r="I127" s="178" t="s">
        <v>42</v>
      </c>
      <c r="J127" s="191">
        <f t="shared" si="13"/>
        <v>34</v>
      </c>
      <c r="K127" s="180">
        <v>0</v>
      </c>
      <c r="L127" s="180">
        <v>30</v>
      </c>
      <c r="M127" s="177">
        <v>4</v>
      </c>
      <c r="N127" s="202">
        <f t="shared" si="12"/>
        <v>60</v>
      </c>
    </row>
    <row r="128" spans="1:14" ht="15" thickBot="1">
      <c r="A128" s="150" t="s">
        <v>165</v>
      </c>
      <c r="B128" s="166" t="s">
        <v>85</v>
      </c>
      <c r="C128" s="239">
        <v>3</v>
      </c>
      <c r="D128" s="194">
        <v>4</v>
      </c>
      <c r="E128" s="195">
        <f t="shared" si="10"/>
        <v>2</v>
      </c>
      <c r="F128" s="195">
        <f t="shared" si="11"/>
        <v>2</v>
      </c>
      <c r="G128" s="238">
        <v>1</v>
      </c>
      <c r="H128" s="239" t="s">
        <v>175</v>
      </c>
      <c r="I128" s="239" t="s">
        <v>42</v>
      </c>
      <c r="J128" s="191">
        <f t="shared" si="13"/>
        <v>34</v>
      </c>
      <c r="K128" s="195">
        <v>0</v>
      </c>
      <c r="L128" s="195">
        <v>30</v>
      </c>
      <c r="M128" s="220">
        <v>4</v>
      </c>
      <c r="N128" s="260">
        <f t="shared" si="12"/>
        <v>60</v>
      </c>
    </row>
    <row r="129" spans="1:14" ht="15" thickBot="1">
      <c r="A129" s="68"/>
      <c r="B129" s="87" t="s">
        <v>48</v>
      </c>
      <c r="C129" s="254"/>
      <c r="D129" s="230">
        <f>SUM(D121:D128)</f>
        <v>22</v>
      </c>
      <c r="E129" s="230">
        <f>SUM(E121:E128)</f>
        <v>11</v>
      </c>
      <c r="F129" s="231">
        <f>SUM(F121:F128)</f>
        <v>11</v>
      </c>
      <c r="G129" s="232">
        <f>SUM(G121:G128)</f>
        <v>2</v>
      </c>
      <c r="H129" s="234" t="s">
        <v>49</v>
      </c>
      <c r="I129" s="234" t="s">
        <v>49</v>
      </c>
      <c r="J129" s="255">
        <f>SUM(J121:J128)</f>
        <v>238</v>
      </c>
      <c r="K129" s="231">
        <f>SUM(K121:K128)</f>
        <v>90</v>
      </c>
      <c r="L129" s="231">
        <f>SUM(L121:L128)</f>
        <v>120</v>
      </c>
      <c r="M129" s="231">
        <v>0</v>
      </c>
      <c r="N129" s="254">
        <f t="shared" si="12"/>
        <v>330</v>
      </c>
    </row>
    <row r="130" spans="1:14" ht="14.25">
      <c r="A130" s="64"/>
      <c r="B130" s="60" t="s">
        <v>50</v>
      </c>
      <c r="C130" s="208"/>
      <c r="D130" s="190">
        <v>4</v>
      </c>
      <c r="E130" s="191">
        <v>2</v>
      </c>
      <c r="F130" s="176">
        <v>2</v>
      </c>
      <c r="G130" s="192">
        <v>2</v>
      </c>
      <c r="H130" s="170" t="s">
        <v>49</v>
      </c>
      <c r="I130" s="170" t="s">
        <v>49</v>
      </c>
      <c r="J130" s="177">
        <v>60</v>
      </c>
      <c r="K130" s="176">
        <v>0</v>
      </c>
      <c r="L130" s="176">
        <v>60</v>
      </c>
      <c r="M130" s="177">
        <v>0</v>
      </c>
      <c r="N130" s="221">
        <v>60</v>
      </c>
    </row>
    <row r="131" spans="1:14" ht="15" thickBot="1">
      <c r="A131" s="67"/>
      <c r="B131" s="73" t="s">
        <v>152</v>
      </c>
      <c r="C131" s="209"/>
      <c r="D131" s="193">
        <v>0</v>
      </c>
      <c r="E131" s="194">
        <v>0</v>
      </c>
      <c r="F131" s="195">
        <v>0</v>
      </c>
      <c r="G131" s="196">
        <v>0</v>
      </c>
      <c r="H131" s="188" t="s">
        <v>49</v>
      </c>
      <c r="I131" s="188" t="s">
        <v>49</v>
      </c>
      <c r="J131" s="197">
        <v>0</v>
      </c>
      <c r="K131" s="195">
        <v>0</v>
      </c>
      <c r="L131" s="195">
        <v>0</v>
      </c>
      <c r="M131" s="220">
        <v>0</v>
      </c>
      <c r="N131" s="258">
        <f t="shared" si="12"/>
        <v>0</v>
      </c>
    </row>
    <row r="132" spans="1:14" ht="15" thickBot="1">
      <c r="A132" s="74" t="s">
        <v>68</v>
      </c>
      <c r="B132" s="75" t="s">
        <v>69</v>
      </c>
      <c r="C132" s="75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7"/>
    </row>
    <row r="133" spans="1:14" ht="14.25">
      <c r="A133" s="66" t="s">
        <v>40</v>
      </c>
      <c r="B133" s="161" t="s">
        <v>86</v>
      </c>
      <c r="C133" s="178">
        <v>4</v>
      </c>
      <c r="D133" s="205">
        <v>0.25</v>
      </c>
      <c r="E133" s="205">
        <v>0.25</v>
      </c>
      <c r="F133" s="180">
        <v>0</v>
      </c>
      <c r="G133" s="206">
        <v>0</v>
      </c>
      <c r="H133" s="178" t="s">
        <v>175</v>
      </c>
      <c r="I133" s="178" t="s">
        <v>42</v>
      </c>
      <c r="J133" s="179">
        <v>2</v>
      </c>
      <c r="K133" s="180">
        <v>2</v>
      </c>
      <c r="L133" s="180">
        <v>0</v>
      </c>
      <c r="M133" s="177">
        <v>0</v>
      </c>
      <c r="N133" s="202">
        <f>F133*30</f>
        <v>0</v>
      </c>
    </row>
    <row r="134" spans="1:14" ht="14.25">
      <c r="A134" s="66" t="s">
        <v>43</v>
      </c>
      <c r="B134" s="161" t="s">
        <v>151</v>
      </c>
      <c r="C134" s="178">
        <v>4</v>
      </c>
      <c r="D134" s="205">
        <v>0.25</v>
      </c>
      <c r="E134" s="205">
        <v>0.25</v>
      </c>
      <c r="F134" s="180">
        <v>0</v>
      </c>
      <c r="G134" s="206">
        <v>0</v>
      </c>
      <c r="H134" s="178" t="s">
        <v>175</v>
      </c>
      <c r="I134" s="179" t="s">
        <v>42</v>
      </c>
      <c r="J134" s="250">
        <v>2</v>
      </c>
      <c r="K134" s="180">
        <v>2</v>
      </c>
      <c r="L134" s="180">
        <v>0</v>
      </c>
      <c r="M134" s="177">
        <v>0</v>
      </c>
      <c r="N134" s="202">
        <f>F134*30</f>
        <v>0</v>
      </c>
    </row>
    <row r="135" spans="1:14" ht="15" thickBot="1">
      <c r="A135" s="150" t="s">
        <v>44</v>
      </c>
      <c r="B135" s="235" t="s">
        <v>87</v>
      </c>
      <c r="C135" s="239">
        <v>4</v>
      </c>
      <c r="D135" s="194">
        <v>0.5</v>
      </c>
      <c r="E135" s="194">
        <v>0.5</v>
      </c>
      <c r="F135" s="195">
        <v>0</v>
      </c>
      <c r="G135" s="238">
        <v>0</v>
      </c>
      <c r="H135" s="239" t="s">
        <v>175</v>
      </c>
      <c r="I135" s="240" t="s">
        <v>42</v>
      </c>
      <c r="J135" s="209">
        <v>4</v>
      </c>
      <c r="K135" s="195">
        <v>4</v>
      </c>
      <c r="L135" s="195">
        <v>0</v>
      </c>
      <c r="M135" s="220">
        <v>0</v>
      </c>
      <c r="N135" s="260">
        <f>F135*30</f>
        <v>0</v>
      </c>
    </row>
    <row r="136" spans="1:14" ht="15" thickBot="1">
      <c r="A136" s="74" t="s">
        <v>71</v>
      </c>
      <c r="B136" s="76"/>
      <c r="C136" s="76"/>
      <c r="D136" s="76"/>
      <c r="E136" s="76"/>
      <c r="F136" s="76"/>
      <c r="G136" s="76"/>
      <c r="H136" s="116"/>
      <c r="I136" s="116"/>
      <c r="J136" s="76"/>
      <c r="K136" s="76"/>
      <c r="L136" s="76"/>
      <c r="M136" s="76"/>
      <c r="N136" s="77"/>
    </row>
    <row r="137" spans="1:14" ht="15" thickBot="1">
      <c r="A137" s="87" t="s">
        <v>40</v>
      </c>
      <c r="B137" s="54" t="s">
        <v>88</v>
      </c>
      <c r="C137" s="188">
        <v>4</v>
      </c>
      <c r="D137" s="185">
        <v>2</v>
      </c>
      <c r="E137" s="186">
        <v>0</v>
      </c>
      <c r="F137" s="186">
        <v>2</v>
      </c>
      <c r="G137" s="187">
        <v>2</v>
      </c>
      <c r="H137" s="188" t="s">
        <v>175</v>
      </c>
      <c r="I137" s="254" t="s">
        <v>47</v>
      </c>
      <c r="J137" s="185">
        <v>30</v>
      </c>
      <c r="K137" s="186">
        <v>0</v>
      </c>
      <c r="L137" s="186">
        <v>0</v>
      </c>
      <c r="M137" s="187">
        <v>1</v>
      </c>
      <c r="N137" s="188">
        <v>30</v>
      </c>
    </row>
    <row r="138" spans="1:14" ht="15" thickBot="1">
      <c r="A138" s="100"/>
      <c r="B138" s="53"/>
      <c r="C138" s="53"/>
      <c r="D138" s="53"/>
      <c r="E138" s="53"/>
      <c r="F138" s="53"/>
      <c r="G138" s="76"/>
      <c r="H138" s="116"/>
      <c r="I138" s="119"/>
      <c r="J138" s="53"/>
      <c r="K138" s="53"/>
      <c r="L138" s="53"/>
      <c r="M138" s="53"/>
      <c r="N138" s="77"/>
    </row>
    <row r="139" spans="1:14" ht="14.25">
      <c r="A139" s="319" t="s">
        <v>72</v>
      </c>
      <c r="B139" s="320"/>
      <c r="C139" s="221">
        <v>3</v>
      </c>
      <c r="D139" s="198">
        <f>D83+D85+D91+D97+D99+D101+D103+D105+D113+D115+D121+D124+D127+D128</f>
        <v>30</v>
      </c>
      <c r="E139" s="198">
        <f>E83+E85+E91+E97+E99+E101+E103+E105+E113+E115+E121+E124+E127+E128</f>
        <v>16</v>
      </c>
      <c r="F139" s="198">
        <f>F83+F85+F91+F97+F99+F101+F103+F105+F113+F115+F121+F124+F127+F128</f>
        <v>14</v>
      </c>
      <c r="G139" s="221">
        <f>G83+G85+G91+G97+G99+G101+G103+G105+G113+G115+G121+G124+G127+G128</f>
        <v>4</v>
      </c>
      <c r="H139" s="221" t="s">
        <v>49</v>
      </c>
      <c r="I139" s="171" t="s">
        <v>49</v>
      </c>
      <c r="J139" s="198">
        <f>J83+J85+J91+J97+J99+J101+J103+J105+J113+J115+J121+J124+J127+J128</f>
        <v>472</v>
      </c>
      <c r="K139" s="198">
        <f>K83+K85+K91+K97+K99+K101+K103+K105+K113+K115+K121+K124+K127+K128</f>
        <v>255</v>
      </c>
      <c r="L139" s="198">
        <f>L83+L85+L91+L97+L99+L101+L103+L105+L113+L115+L121+L124+L127+L128</f>
        <v>165</v>
      </c>
      <c r="M139" s="198">
        <f>M83+M85+M91+M97+M99+M101+M103+M105+M113+M115+M121+M124+M127+M128</f>
        <v>52</v>
      </c>
      <c r="N139" s="221">
        <f>N83+N85+N91+N97+N99+N101+N103+N105+N113+N115+N121+N124+N127+N128</f>
        <v>420</v>
      </c>
    </row>
    <row r="140" spans="1:14" ht="15" thickBot="1">
      <c r="A140" s="321" t="s">
        <v>72</v>
      </c>
      <c r="B140" s="322"/>
      <c r="C140" s="207">
        <v>4</v>
      </c>
      <c r="D140" s="222">
        <f>D84+D86+D92+D98+D100+D102+D104+D106+D107+D108+D114+D116+D122+D123+D125+D126+D133+D134+D135+D137</f>
        <v>30</v>
      </c>
      <c r="E140" s="222">
        <f>E84+E86+E92+E98+E100+E102+E104+E106+E107+E108+E114+E116+E122+E123+E125+E126+E133+E134+E135+E137</f>
        <v>17</v>
      </c>
      <c r="F140" s="222">
        <f>F84+F86+F92+F98+F100+F102+F104+F106+F107+F108+F114+F116+F122+F123+F125+F126+F133+F134+F135+F137</f>
        <v>13</v>
      </c>
      <c r="G140" s="207">
        <f>G84+G86+G92+G98+G100+G102+G104+G106+G107+G108+G114+G116+G122+G123+G125+G126+G133+G134+G135+G137</f>
        <v>3.5</v>
      </c>
      <c r="H140" s="188" t="s">
        <v>49</v>
      </c>
      <c r="I140" s="189" t="s">
        <v>49</v>
      </c>
      <c r="J140" s="222">
        <f>J84+J86+J92+J98+J100+J102+J104+J106+J107+J108+J114+J116+J122+J123+J125+J126+J133+J134+J135+J137</f>
        <v>514</v>
      </c>
      <c r="K140" s="222">
        <f>K84+K86+K92+K98+K100+K102+K104+K106+K107+K108+K114+K116+K122+K123+K125+K126+K133+K134+K135+K137</f>
        <v>218</v>
      </c>
      <c r="L140" s="222">
        <f>L84+L86+L92+L98+L100+L102+L104+L106+L107+L108+L114+L116+L122+L123+L125+L126+L133+L134+L135+L137</f>
        <v>210</v>
      </c>
      <c r="M140" s="222">
        <f>M84+M86+M92+M98+M100+M102+M104+M106+M107+M108+M114+M116+M122+M123+M125+M126+M133+M134+M135+M137</f>
        <v>57</v>
      </c>
      <c r="N140" s="207">
        <f>N84+N86+N92+N98+N100+N102+N104+N106+N107+N108+N114+N116+N122+N123+N125+N126+N133+N134+N135+N137</f>
        <v>360</v>
      </c>
    </row>
    <row r="141" spans="1:14" ht="15" thickBot="1">
      <c r="A141" s="103"/>
      <c r="B141" s="104"/>
      <c r="C141" s="105"/>
      <c r="D141" s="105"/>
      <c r="E141" s="105"/>
      <c r="F141" s="105"/>
      <c r="G141" s="106"/>
      <c r="H141" s="106"/>
      <c r="I141" s="106"/>
      <c r="J141" s="106"/>
      <c r="K141" s="106"/>
      <c r="L141" s="106"/>
      <c r="M141" s="106"/>
      <c r="N141" s="107"/>
    </row>
    <row r="142" spans="1:14" ht="15" thickBot="1">
      <c r="A142" s="323" t="s">
        <v>89</v>
      </c>
      <c r="B142" s="324"/>
      <c r="C142" s="254" t="s">
        <v>49</v>
      </c>
      <c r="D142" s="228">
        <f>D139+D140</f>
        <v>60</v>
      </c>
      <c r="E142" s="228">
        <f>E139+E140</f>
        <v>33</v>
      </c>
      <c r="F142" s="228">
        <f>F139+F140</f>
        <v>27</v>
      </c>
      <c r="G142" s="254">
        <f>G139+G140</f>
        <v>7.5</v>
      </c>
      <c r="H142" s="234" t="s">
        <v>49</v>
      </c>
      <c r="I142" s="234" t="s">
        <v>49</v>
      </c>
      <c r="J142" s="228">
        <f>J139+J140</f>
        <v>986</v>
      </c>
      <c r="K142" s="228">
        <f>K139+K140</f>
        <v>473</v>
      </c>
      <c r="L142" s="228">
        <f>L139+L140</f>
        <v>375</v>
      </c>
      <c r="M142" s="228">
        <f>M139+M140</f>
        <v>109</v>
      </c>
      <c r="N142" s="254">
        <f>N139+N140</f>
        <v>780</v>
      </c>
    </row>
    <row r="143" spans="1:14" ht="14.25">
      <c r="A143" s="109"/>
      <c r="B143" s="109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</row>
    <row r="144" spans="1:14" ht="14.25">
      <c r="A144" s="105"/>
      <c r="B144" s="104" t="s">
        <v>74</v>
      </c>
      <c r="C144" s="105"/>
      <c r="D144" s="105"/>
      <c r="E144" s="105"/>
      <c r="F144" s="105"/>
      <c r="G144" s="106"/>
      <c r="H144" s="106"/>
      <c r="I144" s="106"/>
      <c r="J144" s="106"/>
      <c r="K144" s="106"/>
      <c r="L144" s="106"/>
      <c r="M144" s="106"/>
      <c r="N144" s="106"/>
    </row>
    <row r="145" spans="1:14" ht="14.25">
      <c r="A145" s="105"/>
      <c r="B145" s="104"/>
      <c r="C145" s="105"/>
      <c r="D145" s="105"/>
      <c r="E145" s="105"/>
      <c r="F145" s="105"/>
      <c r="G145" s="106"/>
      <c r="H145" s="106"/>
      <c r="I145" s="106"/>
      <c r="J145" s="106"/>
      <c r="K145" s="106"/>
      <c r="L145" s="106"/>
      <c r="M145" s="106"/>
      <c r="N145" s="106"/>
    </row>
    <row r="146" spans="1:14" ht="14.2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</row>
    <row r="147" spans="1:14" ht="14.2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</row>
    <row r="148" spans="1:14" ht="15" thickBot="1">
      <c r="A148" s="1"/>
      <c r="B148" s="46" t="s">
        <v>90</v>
      </c>
      <c r="C148" s="1"/>
      <c r="D148" s="1"/>
      <c r="E148" s="1"/>
      <c r="F148" s="1"/>
      <c r="G148" s="3"/>
      <c r="H148" s="1"/>
      <c r="I148" s="1"/>
      <c r="J148" s="1"/>
      <c r="K148" s="1"/>
      <c r="L148" s="1"/>
      <c r="M148" s="1"/>
      <c r="N148" s="1"/>
    </row>
    <row r="149" spans="1:14" ht="14.25">
      <c r="A149" s="4" t="s">
        <v>8</v>
      </c>
      <c r="B149" s="5"/>
      <c r="C149" s="6"/>
      <c r="D149" s="325" t="s">
        <v>9</v>
      </c>
      <c r="E149" s="312"/>
      <c r="F149" s="312"/>
      <c r="G149" s="245" t="s">
        <v>10</v>
      </c>
      <c r="H149" s="8" t="s">
        <v>11</v>
      </c>
      <c r="I149" s="4" t="s">
        <v>12</v>
      </c>
      <c r="J149" s="325" t="s">
        <v>13</v>
      </c>
      <c r="K149" s="312"/>
      <c r="L149" s="312"/>
      <c r="M149" s="312"/>
      <c r="N149" s="314" t="s">
        <v>153</v>
      </c>
    </row>
    <row r="150" spans="1:14" ht="14.25">
      <c r="A150" s="9"/>
      <c r="B150" s="10" t="s">
        <v>14</v>
      </c>
      <c r="C150" s="11" t="s">
        <v>15</v>
      </c>
      <c r="D150" s="12" t="s">
        <v>16</v>
      </c>
      <c r="E150" s="13" t="s">
        <v>17</v>
      </c>
      <c r="F150" s="14" t="s">
        <v>18</v>
      </c>
      <c r="G150" s="246" t="s">
        <v>19</v>
      </c>
      <c r="H150" s="16" t="s">
        <v>20</v>
      </c>
      <c r="I150" s="9" t="s">
        <v>21</v>
      </c>
      <c r="J150" s="17" t="s">
        <v>16</v>
      </c>
      <c r="K150" s="309" t="s">
        <v>22</v>
      </c>
      <c r="L150" s="309"/>
      <c r="M150" s="152" t="s">
        <v>23</v>
      </c>
      <c r="N150" s="315"/>
    </row>
    <row r="151" spans="1:14" ht="14.25">
      <c r="A151" s="19"/>
      <c r="B151" s="10" t="s">
        <v>24</v>
      </c>
      <c r="C151" s="11"/>
      <c r="D151" s="9"/>
      <c r="E151" s="13" t="s">
        <v>25</v>
      </c>
      <c r="F151" s="20" t="s">
        <v>26</v>
      </c>
      <c r="G151" s="247" t="s">
        <v>27</v>
      </c>
      <c r="H151" s="16"/>
      <c r="I151" s="22" t="s">
        <v>28</v>
      </c>
      <c r="J151" s="23"/>
      <c r="K151" s="24" t="s">
        <v>29</v>
      </c>
      <c r="L151" s="25" t="s">
        <v>116</v>
      </c>
      <c r="M151" s="153"/>
      <c r="N151" s="315"/>
    </row>
    <row r="152" spans="1:14" ht="14.25">
      <c r="A152" s="9"/>
      <c r="B152" s="10"/>
      <c r="C152" s="16"/>
      <c r="D152" s="9"/>
      <c r="E152" s="13" t="s">
        <v>30</v>
      </c>
      <c r="F152" s="20" t="s">
        <v>31</v>
      </c>
      <c r="G152" s="247" t="s">
        <v>32</v>
      </c>
      <c r="H152" s="16"/>
      <c r="I152" s="9" t="s">
        <v>33</v>
      </c>
      <c r="J152" s="27"/>
      <c r="K152" s="28"/>
      <c r="L152" s="29"/>
      <c r="M152" s="154"/>
      <c r="N152" s="315"/>
    </row>
    <row r="153" spans="1:14" ht="14.25">
      <c r="A153" s="9"/>
      <c r="B153" s="31"/>
      <c r="C153" s="32"/>
      <c r="D153" s="9"/>
      <c r="E153" s="13" t="s">
        <v>34</v>
      </c>
      <c r="F153" s="20"/>
      <c r="G153" s="247" t="s">
        <v>35</v>
      </c>
      <c r="H153" s="16"/>
      <c r="I153" s="9" t="s">
        <v>36</v>
      </c>
      <c r="J153" s="27"/>
      <c r="K153" s="28"/>
      <c r="L153" s="13"/>
      <c r="M153" s="20"/>
      <c r="N153" s="315"/>
    </row>
    <row r="154" spans="1:14" ht="15" customHeight="1">
      <c r="A154" s="9"/>
      <c r="B154" s="31"/>
      <c r="C154" s="32"/>
      <c r="D154" s="9"/>
      <c r="E154" s="13"/>
      <c r="F154" s="20"/>
      <c r="G154" s="247"/>
      <c r="H154" s="16"/>
      <c r="I154" s="9"/>
      <c r="J154" s="27"/>
      <c r="K154" s="28"/>
      <c r="L154" s="13"/>
      <c r="M154" s="20"/>
      <c r="N154" s="315"/>
    </row>
    <row r="155" spans="1:14" ht="15" customHeight="1" thickBot="1">
      <c r="A155" s="33"/>
      <c r="B155" s="34"/>
      <c r="C155" s="3"/>
      <c r="D155" s="33"/>
      <c r="E155" s="35"/>
      <c r="F155" s="36"/>
      <c r="G155" s="248"/>
      <c r="H155" s="3"/>
      <c r="I155" s="33"/>
      <c r="J155" s="37"/>
      <c r="K155" s="38"/>
      <c r="L155" s="35"/>
      <c r="M155" s="36"/>
      <c r="N155" s="316"/>
    </row>
    <row r="156" spans="1:14" ht="15" customHeight="1" thickBot="1">
      <c r="A156" s="51"/>
      <c r="B156" s="52" t="s">
        <v>37</v>
      </c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4"/>
    </row>
    <row r="157" spans="1:14" ht="15" customHeight="1" thickBot="1">
      <c r="A157" s="74" t="s">
        <v>38</v>
      </c>
      <c r="B157" s="56" t="s">
        <v>39</v>
      </c>
      <c r="C157" s="56"/>
      <c r="D157" s="57"/>
      <c r="E157" s="57"/>
      <c r="F157" s="76"/>
      <c r="G157" s="57"/>
      <c r="H157" s="57"/>
      <c r="I157" s="57"/>
      <c r="J157" s="57"/>
      <c r="K157" s="57"/>
      <c r="L157" s="57"/>
      <c r="M157" s="57"/>
      <c r="N157" s="58"/>
    </row>
    <row r="158" spans="1:14" ht="15" customHeight="1">
      <c r="A158" s="64" t="s">
        <v>40</v>
      </c>
      <c r="B158" s="60" t="s">
        <v>41</v>
      </c>
      <c r="C158" s="198">
        <v>5</v>
      </c>
      <c r="D158" s="199">
        <v>2</v>
      </c>
      <c r="E158" s="200">
        <v>1</v>
      </c>
      <c r="F158" s="176">
        <f>D158-E158</f>
        <v>1</v>
      </c>
      <c r="G158" s="201">
        <v>0</v>
      </c>
      <c r="H158" s="221" t="s">
        <v>175</v>
      </c>
      <c r="I158" s="170" t="s">
        <v>42</v>
      </c>
      <c r="J158" s="173">
        <v>34</v>
      </c>
      <c r="K158" s="172">
        <v>0</v>
      </c>
      <c r="L158" s="172">
        <v>30</v>
      </c>
      <c r="M158" s="173">
        <v>4</v>
      </c>
      <c r="N158" s="221">
        <f>F158*30</f>
        <v>30</v>
      </c>
    </row>
    <row r="159" spans="1:14" ht="15" customHeight="1" thickBot="1">
      <c r="A159" s="67" t="s">
        <v>43</v>
      </c>
      <c r="B159" s="94" t="s">
        <v>41</v>
      </c>
      <c r="C159" s="209">
        <v>6</v>
      </c>
      <c r="D159" s="193">
        <v>2</v>
      </c>
      <c r="E159" s="194">
        <v>1</v>
      </c>
      <c r="F159" s="213">
        <f>D159-E159</f>
        <v>1</v>
      </c>
      <c r="G159" s="238">
        <v>0</v>
      </c>
      <c r="H159" s="257" t="s">
        <v>176</v>
      </c>
      <c r="I159" s="239" t="s">
        <v>42</v>
      </c>
      <c r="J159" s="197">
        <v>34</v>
      </c>
      <c r="K159" s="195">
        <v>0</v>
      </c>
      <c r="L159" s="195">
        <v>30</v>
      </c>
      <c r="M159" s="220">
        <v>4</v>
      </c>
      <c r="N159" s="260">
        <f>F159*30</f>
        <v>30</v>
      </c>
    </row>
    <row r="160" spans="1:14" ht="15.75" customHeight="1" thickBot="1">
      <c r="A160" s="68"/>
      <c r="B160" s="87" t="s">
        <v>48</v>
      </c>
      <c r="C160" s="228"/>
      <c r="D160" s="229">
        <f>SUM(D158:D159)</f>
        <v>4</v>
      </c>
      <c r="E160" s="230">
        <f>SUM(E158:E159)</f>
        <v>2</v>
      </c>
      <c r="F160" s="231">
        <f>SUM(F158:F159)</f>
        <v>2</v>
      </c>
      <c r="G160" s="232">
        <v>0</v>
      </c>
      <c r="H160" s="254" t="s">
        <v>49</v>
      </c>
      <c r="I160" s="234" t="s">
        <v>49</v>
      </c>
      <c r="J160" s="233">
        <f>SUM(J158:J159)</f>
        <v>68</v>
      </c>
      <c r="K160" s="231">
        <f>SUM(K158:K159)</f>
        <v>0</v>
      </c>
      <c r="L160" s="231">
        <f>SUM(L158:L159)</f>
        <v>60</v>
      </c>
      <c r="M160" s="233">
        <v>0</v>
      </c>
      <c r="N160" s="254">
        <f>F160*30</f>
        <v>60</v>
      </c>
    </row>
    <row r="161" spans="1:14" ht="14.25">
      <c r="A161" s="64"/>
      <c r="B161" s="63" t="s">
        <v>50</v>
      </c>
      <c r="C161" s="208"/>
      <c r="D161" s="190">
        <v>0</v>
      </c>
      <c r="E161" s="191">
        <v>0</v>
      </c>
      <c r="F161" s="176">
        <v>0</v>
      </c>
      <c r="G161" s="192">
        <v>0</v>
      </c>
      <c r="H161" s="258" t="s">
        <v>49</v>
      </c>
      <c r="I161" s="174" t="s">
        <v>49</v>
      </c>
      <c r="J161" s="177">
        <v>0</v>
      </c>
      <c r="K161" s="176">
        <v>0</v>
      </c>
      <c r="L161" s="176">
        <v>0</v>
      </c>
      <c r="M161" s="201">
        <v>0</v>
      </c>
      <c r="N161" s="174">
        <v>0</v>
      </c>
    </row>
    <row r="162" spans="1:14" ht="15" thickBot="1">
      <c r="A162" s="67"/>
      <c r="B162" s="73" t="s">
        <v>152</v>
      </c>
      <c r="C162" s="209"/>
      <c r="D162" s="193">
        <v>0</v>
      </c>
      <c r="E162" s="194">
        <v>0</v>
      </c>
      <c r="F162" s="195">
        <v>0</v>
      </c>
      <c r="G162" s="196">
        <v>0</v>
      </c>
      <c r="H162" s="207" t="s">
        <v>49</v>
      </c>
      <c r="I162" s="188" t="s">
        <v>49</v>
      </c>
      <c r="J162" s="197">
        <v>0</v>
      </c>
      <c r="K162" s="195">
        <v>0</v>
      </c>
      <c r="L162" s="195">
        <v>0</v>
      </c>
      <c r="M162" s="196">
        <v>0</v>
      </c>
      <c r="N162" s="239">
        <v>0</v>
      </c>
    </row>
    <row r="163" spans="1:14" ht="15" thickBot="1">
      <c r="A163" s="74" t="s">
        <v>52</v>
      </c>
      <c r="B163" s="75" t="s">
        <v>53</v>
      </c>
      <c r="C163" s="75"/>
      <c r="D163" s="75"/>
      <c r="E163" s="75"/>
      <c r="F163" s="76"/>
      <c r="G163" s="76"/>
      <c r="H163" s="76"/>
      <c r="I163" s="76"/>
      <c r="J163" s="76"/>
      <c r="K163" s="76"/>
      <c r="L163" s="76"/>
      <c r="M163" s="76"/>
      <c r="N163" s="77"/>
    </row>
    <row r="164" spans="1:14" ht="14.25">
      <c r="A164" s="167" t="s">
        <v>40</v>
      </c>
      <c r="B164" s="110" t="s">
        <v>205</v>
      </c>
      <c r="C164" s="175">
        <v>5</v>
      </c>
      <c r="D164" s="190">
        <v>3</v>
      </c>
      <c r="E164" s="191">
        <f aca="true" t="shared" si="14" ref="E164:E176">D164/2</f>
        <v>1.5</v>
      </c>
      <c r="F164" s="176">
        <f aca="true" t="shared" si="15" ref="F164:F176">D164-E164</f>
        <v>1.5</v>
      </c>
      <c r="G164" s="201">
        <v>0</v>
      </c>
      <c r="H164" s="170" t="s">
        <v>176</v>
      </c>
      <c r="I164" s="170" t="s">
        <v>42</v>
      </c>
      <c r="J164" s="199">
        <f>SUM(K164:M164)</f>
        <v>49</v>
      </c>
      <c r="K164" s="172">
        <v>45</v>
      </c>
      <c r="L164" s="172">
        <v>0</v>
      </c>
      <c r="M164" s="173">
        <v>4</v>
      </c>
      <c r="N164" s="221">
        <v>45</v>
      </c>
    </row>
    <row r="165" spans="1:14" ht="14.25">
      <c r="A165" s="168" t="s">
        <v>43</v>
      </c>
      <c r="B165" s="161" t="s">
        <v>205</v>
      </c>
      <c r="C165" s="178">
        <v>5</v>
      </c>
      <c r="D165" s="205">
        <v>2</v>
      </c>
      <c r="E165" s="191">
        <f t="shared" si="14"/>
        <v>1</v>
      </c>
      <c r="F165" s="176">
        <f t="shared" si="15"/>
        <v>1</v>
      </c>
      <c r="G165" s="206">
        <v>0</v>
      </c>
      <c r="H165" s="178" t="s">
        <v>175</v>
      </c>
      <c r="I165" s="178" t="s">
        <v>42</v>
      </c>
      <c r="J165" s="251">
        <f aca="true" t="shared" si="16" ref="J165:J176">SUM(K165:M165)</f>
        <v>34</v>
      </c>
      <c r="K165" s="180">
        <v>0</v>
      </c>
      <c r="L165" s="180">
        <v>30</v>
      </c>
      <c r="M165" s="177">
        <v>4</v>
      </c>
      <c r="N165" s="202">
        <v>30</v>
      </c>
    </row>
    <row r="166" spans="1:14" ht="14.25">
      <c r="A166" s="168" t="s">
        <v>44</v>
      </c>
      <c r="B166" s="161" t="s">
        <v>206</v>
      </c>
      <c r="C166" s="178">
        <v>6</v>
      </c>
      <c r="D166" s="205">
        <v>1.75</v>
      </c>
      <c r="E166" s="191">
        <v>1</v>
      </c>
      <c r="F166" s="176">
        <f t="shared" si="15"/>
        <v>0.75</v>
      </c>
      <c r="G166" s="206">
        <v>0</v>
      </c>
      <c r="H166" s="178" t="s">
        <v>175</v>
      </c>
      <c r="I166" s="178" t="s">
        <v>42</v>
      </c>
      <c r="J166" s="251">
        <f t="shared" si="16"/>
        <v>34</v>
      </c>
      <c r="K166" s="180">
        <v>30</v>
      </c>
      <c r="L166" s="180">
        <v>0</v>
      </c>
      <c r="M166" s="177">
        <v>4</v>
      </c>
      <c r="N166" s="202">
        <v>22.5</v>
      </c>
    </row>
    <row r="167" spans="1:14" ht="14.25">
      <c r="A167" s="168" t="s">
        <v>45</v>
      </c>
      <c r="B167" s="161" t="s">
        <v>207</v>
      </c>
      <c r="C167" s="178">
        <v>5</v>
      </c>
      <c r="D167" s="205">
        <v>2</v>
      </c>
      <c r="E167" s="191">
        <f t="shared" si="14"/>
        <v>1</v>
      </c>
      <c r="F167" s="176">
        <f t="shared" si="15"/>
        <v>1</v>
      </c>
      <c r="G167" s="206">
        <v>0</v>
      </c>
      <c r="H167" s="178" t="s">
        <v>175</v>
      </c>
      <c r="I167" s="178" t="s">
        <v>42</v>
      </c>
      <c r="J167" s="250">
        <f t="shared" si="16"/>
        <v>34</v>
      </c>
      <c r="K167" s="180">
        <v>30</v>
      </c>
      <c r="L167" s="180">
        <v>0</v>
      </c>
      <c r="M167" s="177">
        <v>4</v>
      </c>
      <c r="N167" s="202">
        <v>30</v>
      </c>
    </row>
    <row r="168" spans="1:14" ht="14.25">
      <c r="A168" s="168" t="s">
        <v>155</v>
      </c>
      <c r="B168" s="161" t="s">
        <v>208</v>
      </c>
      <c r="C168" s="178">
        <v>6</v>
      </c>
      <c r="D168" s="205">
        <v>2</v>
      </c>
      <c r="E168" s="191">
        <f t="shared" si="14"/>
        <v>1</v>
      </c>
      <c r="F168" s="176">
        <f t="shared" si="15"/>
        <v>1</v>
      </c>
      <c r="G168" s="206">
        <v>0</v>
      </c>
      <c r="H168" s="178" t="s">
        <v>176</v>
      </c>
      <c r="I168" s="178" t="s">
        <v>42</v>
      </c>
      <c r="J168" s="251">
        <f t="shared" si="16"/>
        <v>34</v>
      </c>
      <c r="K168" s="176">
        <v>30</v>
      </c>
      <c r="L168" s="180">
        <v>0</v>
      </c>
      <c r="M168" s="177">
        <v>4</v>
      </c>
      <c r="N168" s="202">
        <v>30</v>
      </c>
    </row>
    <row r="169" spans="1:14" ht="14.25">
      <c r="A169" s="168" t="s">
        <v>156</v>
      </c>
      <c r="B169" s="161" t="s">
        <v>208</v>
      </c>
      <c r="C169" s="178">
        <v>6</v>
      </c>
      <c r="D169" s="205">
        <v>2</v>
      </c>
      <c r="E169" s="191">
        <f t="shared" si="14"/>
        <v>1</v>
      </c>
      <c r="F169" s="176">
        <f t="shared" si="15"/>
        <v>1</v>
      </c>
      <c r="G169" s="206">
        <v>0</v>
      </c>
      <c r="H169" s="178" t="s">
        <v>175</v>
      </c>
      <c r="I169" s="178" t="s">
        <v>42</v>
      </c>
      <c r="J169" s="251">
        <f t="shared" si="16"/>
        <v>34</v>
      </c>
      <c r="K169" s="180">
        <v>0</v>
      </c>
      <c r="L169" s="180">
        <v>30</v>
      </c>
      <c r="M169" s="177">
        <v>4</v>
      </c>
      <c r="N169" s="202">
        <v>30</v>
      </c>
    </row>
    <row r="170" spans="1:14" ht="14.25">
      <c r="A170" s="168" t="s">
        <v>157</v>
      </c>
      <c r="B170" s="161" t="s">
        <v>209</v>
      </c>
      <c r="C170" s="178">
        <v>5</v>
      </c>
      <c r="D170" s="205">
        <v>2</v>
      </c>
      <c r="E170" s="191">
        <v>1</v>
      </c>
      <c r="F170" s="176">
        <f t="shared" si="15"/>
        <v>1</v>
      </c>
      <c r="G170" s="206">
        <v>0</v>
      </c>
      <c r="H170" s="178" t="s">
        <v>176</v>
      </c>
      <c r="I170" s="178" t="s">
        <v>42</v>
      </c>
      <c r="J170" s="251">
        <f t="shared" si="16"/>
        <v>34</v>
      </c>
      <c r="K170" s="180">
        <v>30</v>
      </c>
      <c r="L170" s="180">
        <v>0</v>
      </c>
      <c r="M170" s="177">
        <v>4</v>
      </c>
      <c r="N170" s="202">
        <v>30</v>
      </c>
    </row>
    <row r="171" spans="1:14" ht="14.25">
      <c r="A171" s="168" t="s">
        <v>165</v>
      </c>
      <c r="B171" s="161" t="s">
        <v>210</v>
      </c>
      <c r="C171" s="178">
        <v>6</v>
      </c>
      <c r="D171" s="205">
        <v>1.75</v>
      </c>
      <c r="E171" s="191">
        <v>1</v>
      </c>
      <c r="F171" s="176">
        <f t="shared" si="15"/>
        <v>0.75</v>
      </c>
      <c r="G171" s="206">
        <v>0</v>
      </c>
      <c r="H171" s="178" t="s">
        <v>176</v>
      </c>
      <c r="I171" s="178" t="s">
        <v>42</v>
      </c>
      <c r="J171" s="251">
        <f t="shared" si="16"/>
        <v>34</v>
      </c>
      <c r="K171" s="180">
        <v>30</v>
      </c>
      <c r="L171" s="180">
        <v>0</v>
      </c>
      <c r="M171" s="177">
        <v>4</v>
      </c>
      <c r="N171" s="260">
        <f aca="true" t="shared" si="17" ref="N171:N176">F171*30</f>
        <v>22.5</v>
      </c>
    </row>
    <row r="172" spans="1:14" ht="14.25">
      <c r="A172" s="168" t="s">
        <v>166</v>
      </c>
      <c r="B172" s="161" t="s">
        <v>211</v>
      </c>
      <c r="C172" s="178">
        <v>5</v>
      </c>
      <c r="D172" s="205">
        <v>2</v>
      </c>
      <c r="E172" s="191">
        <f t="shared" si="14"/>
        <v>1</v>
      </c>
      <c r="F172" s="176">
        <f t="shared" si="15"/>
        <v>1</v>
      </c>
      <c r="G172" s="206">
        <v>0</v>
      </c>
      <c r="H172" s="178" t="s">
        <v>175</v>
      </c>
      <c r="I172" s="178" t="s">
        <v>42</v>
      </c>
      <c r="J172" s="251">
        <f t="shared" si="16"/>
        <v>34</v>
      </c>
      <c r="K172" s="180">
        <v>30</v>
      </c>
      <c r="L172" s="180">
        <v>0</v>
      </c>
      <c r="M172" s="177">
        <v>4</v>
      </c>
      <c r="N172" s="202">
        <f t="shared" si="17"/>
        <v>30</v>
      </c>
    </row>
    <row r="173" spans="1:14" ht="14.25">
      <c r="A173" s="168" t="s">
        <v>167</v>
      </c>
      <c r="B173" s="161" t="s">
        <v>211</v>
      </c>
      <c r="C173" s="178">
        <v>5</v>
      </c>
      <c r="D173" s="205">
        <v>2</v>
      </c>
      <c r="E173" s="191">
        <f t="shared" si="14"/>
        <v>1</v>
      </c>
      <c r="F173" s="176">
        <f t="shared" si="15"/>
        <v>1</v>
      </c>
      <c r="G173" s="206">
        <v>0</v>
      </c>
      <c r="H173" s="178" t="s">
        <v>175</v>
      </c>
      <c r="I173" s="178" t="s">
        <v>42</v>
      </c>
      <c r="J173" s="251">
        <f t="shared" si="16"/>
        <v>34</v>
      </c>
      <c r="K173" s="180">
        <v>0</v>
      </c>
      <c r="L173" s="180">
        <v>30</v>
      </c>
      <c r="M173" s="177">
        <v>4</v>
      </c>
      <c r="N173" s="202">
        <f t="shared" si="17"/>
        <v>30</v>
      </c>
    </row>
    <row r="174" spans="1:14" ht="14.25">
      <c r="A174" s="168" t="s">
        <v>168</v>
      </c>
      <c r="B174" s="161" t="s">
        <v>212</v>
      </c>
      <c r="C174" s="178">
        <v>6</v>
      </c>
      <c r="D174" s="205">
        <v>1.75</v>
      </c>
      <c r="E174" s="191">
        <v>1</v>
      </c>
      <c r="F174" s="176">
        <f t="shared" si="15"/>
        <v>0.75</v>
      </c>
      <c r="G174" s="206">
        <v>0</v>
      </c>
      <c r="H174" s="178" t="s">
        <v>175</v>
      </c>
      <c r="I174" s="178" t="s">
        <v>42</v>
      </c>
      <c r="J174" s="251">
        <f t="shared" si="16"/>
        <v>34</v>
      </c>
      <c r="K174" s="180">
        <v>30</v>
      </c>
      <c r="L174" s="180">
        <v>0</v>
      </c>
      <c r="M174" s="177">
        <v>4</v>
      </c>
      <c r="N174" s="202">
        <f t="shared" si="17"/>
        <v>22.5</v>
      </c>
    </row>
    <row r="175" spans="1:14" ht="14.25">
      <c r="A175" s="168" t="s">
        <v>169</v>
      </c>
      <c r="B175" s="161" t="s">
        <v>213</v>
      </c>
      <c r="C175" s="178">
        <v>5</v>
      </c>
      <c r="D175" s="205">
        <v>2</v>
      </c>
      <c r="E175" s="191">
        <f t="shared" si="14"/>
        <v>1</v>
      </c>
      <c r="F175" s="176">
        <f t="shared" si="15"/>
        <v>1</v>
      </c>
      <c r="G175" s="206">
        <v>0</v>
      </c>
      <c r="H175" s="178" t="s">
        <v>175</v>
      </c>
      <c r="I175" s="178" t="s">
        <v>42</v>
      </c>
      <c r="J175" s="251">
        <f t="shared" si="16"/>
        <v>34</v>
      </c>
      <c r="K175" s="180">
        <v>30</v>
      </c>
      <c r="L175" s="180">
        <v>0</v>
      </c>
      <c r="M175" s="177">
        <v>4</v>
      </c>
      <c r="N175" s="202">
        <f t="shared" si="17"/>
        <v>30</v>
      </c>
    </row>
    <row r="176" spans="1:14" ht="15" thickBot="1">
      <c r="A176" s="78" t="s">
        <v>171</v>
      </c>
      <c r="B176" s="94" t="s">
        <v>214</v>
      </c>
      <c r="C176" s="239">
        <v>6</v>
      </c>
      <c r="D176" s="194">
        <v>2</v>
      </c>
      <c r="E176" s="212">
        <f t="shared" si="14"/>
        <v>1</v>
      </c>
      <c r="F176" s="213">
        <f t="shared" si="15"/>
        <v>1</v>
      </c>
      <c r="G176" s="238">
        <v>0</v>
      </c>
      <c r="H176" s="239" t="s">
        <v>176</v>
      </c>
      <c r="I176" s="181" t="s">
        <v>42</v>
      </c>
      <c r="J176" s="253">
        <f t="shared" si="16"/>
        <v>34</v>
      </c>
      <c r="K176" s="195">
        <v>30</v>
      </c>
      <c r="L176" s="195">
        <v>0</v>
      </c>
      <c r="M176" s="220">
        <v>4</v>
      </c>
      <c r="N176" s="260">
        <f t="shared" si="17"/>
        <v>30</v>
      </c>
    </row>
    <row r="177" spans="1:14" ht="15" thickBot="1">
      <c r="A177" s="68"/>
      <c r="B177" s="87" t="s">
        <v>48</v>
      </c>
      <c r="C177" s="234"/>
      <c r="D177" s="230">
        <f>SUM(D164:D176)</f>
        <v>26.25</v>
      </c>
      <c r="E177" s="230">
        <f>SUM(E164:E176)</f>
        <v>13.5</v>
      </c>
      <c r="F177" s="231">
        <f>SUM(F164:F176)</f>
        <v>12.75</v>
      </c>
      <c r="G177" s="232">
        <v>0</v>
      </c>
      <c r="H177" s="234" t="s">
        <v>49</v>
      </c>
      <c r="I177" s="234" t="s">
        <v>49</v>
      </c>
      <c r="J177" s="228">
        <f>SUM(J164:J176)</f>
        <v>457</v>
      </c>
      <c r="K177" s="231">
        <f>SUM(K164:K176)</f>
        <v>315</v>
      </c>
      <c r="L177" s="231">
        <f>SUM(L164:L176)</f>
        <v>90</v>
      </c>
      <c r="M177" s="231">
        <f>SUM(M164:M176)</f>
        <v>52</v>
      </c>
      <c r="N177" s="254">
        <f>SUM(N164:N176)</f>
        <v>382.5</v>
      </c>
    </row>
    <row r="178" spans="1:14" ht="14.25">
      <c r="A178" s="80"/>
      <c r="B178" s="81" t="s">
        <v>50</v>
      </c>
      <c r="C178" s="256"/>
      <c r="D178" s="212">
        <v>0</v>
      </c>
      <c r="E178" s="212">
        <v>0</v>
      </c>
      <c r="F178" s="213">
        <v>0</v>
      </c>
      <c r="G178" s="214">
        <v>0</v>
      </c>
      <c r="H178" s="215" t="s">
        <v>49</v>
      </c>
      <c r="I178" s="215" t="s">
        <v>49</v>
      </c>
      <c r="J178" s="223">
        <v>0</v>
      </c>
      <c r="K178" s="213">
        <v>0</v>
      </c>
      <c r="L178" s="213">
        <v>0</v>
      </c>
      <c r="M178" s="220">
        <v>0</v>
      </c>
      <c r="N178" s="221">
        <f>F178*30</f>
        <v>0</v>
      </c>
    </row>
    <row r="179" spans="1:14" ht="15" thickBot="1">
      <c r="A179" s="150"/>
      <c r="B179" s="166" t="s">
        <v>152</v>
      </c>
      <c r="C179" s="181"/>
      <c r="D179" s="182">
        <v>0</v>
      </c>
      <c r="E179" s="183">
        <v>0</v>
      </c>
      <c r="F179" s="183">
        <v>0</v>
      </c>
      <c r="G179" s="196">
        <v>0</v>
      </c>
      <c r="H179" s="181" t="s">
        <v>49</v>
      </c>
      <c r="I179" s="181" t="s">
        <v>49</v>
      </c>
      <c r="J179" s="252">
        <v>0</v>
      </c>
      <c r="K179" s="183">
        <v>0</v>
      </c>
      <c r="L179" s="183">
        <v>0</v>
      </c>
      <c r="M179" s="183">
        <v>0</v>
      </c>
      <c r="N179" s="258">
        <f>F179*30</f>
        <v>0</v>
      </c>
    </row>
    <row r="180" spans="1:14" ht="15" thickBot="1">
      <c r="A180" s="74" t="s">
        <v>56</v>
      </c>
      <c r="B180" s="75" t="s">
        <v>57</v>
      </c>
      <c r="C180" s="75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7"/>
    </row>
    <row r="181" spans="1:14" ht="14.25">
      <c r="A181" s="60" t="s">
        <v>40</v>
      </c>
      <c r="B181" s="60" t="s">
        <v>215</v>
      </c>
      <c r="C181" s="215">
        <v>5</v>
      </c>
      <c r="D181" s="212">
        <v>2</v>
      </c>
      <c r="E181" s="191">
        <f>D181/2</f>
        <v>1</v>
      </c>
      <c r="F181" s="176">
        <f>D181-E181</f>
        <v>1</v>
      </c>
      <c r="G181" s="224">
        <v>0</v>
      </c>
      <c r="H181" s="215" t="s">
        <v>175</v>
      </c>
      <c r="I181" s="216" t="s">
        <v>42</v>
      </c>
      <c r="J181" s="225">
        <v>34</v>
      </c>
      <c r="K181" s="226">
        <v>0</v>
      </c>
      <c r="L181" s="227">
        <v>30</v>
      </c>
      <c r="M181" s="172">
        <v>4</v>
      </c>
      <c r="N181" s="221">
        <f aca="true" t="shared" si="18" ref="N181:N188">F181*30</f>
        <v>30</v>
      </c>
    </row>
    <row r="182" spans="1:14" ht="14.25">
      <c r="A182" s="73" t="s">
        <v>43</v>
      </c>
      <c r="B182" s="73" t="s">
        <v>216</v>
      </c>
      <c r="C182" s="178">
        <v>6</v>
      </c>
      <c r="D182" s="205">
        <v>2</v>
      </c>
      <c r="E182" s="191">
        <v>1</v>
      </c>
      <c r="F182" s="176">
        <f>D182-E182</f>
        <v>1</v>
      </c>
      <c r="G182" s="206">
        <v>0</v>
      </c>
      <c r="H182" s="178" t="s">
        <v>175</v>
      </c>
      <c r="I182" s="202" t="s">
        <v>42</v>
      </c>
      <c r="J182" s="205">
        <v>34</v>
      </c>
      <c r="K182" s="180">
        <v>0</v>
      </c>
      <c r="L182" s="180">
        <v>30</v>
      </c>
      <c r="M182" s="177">
        <v>4</v>
      </c>
      <c r="N182" s="202">
        <f t="shared" si="18"/>
        <v>30</v>
      </c>
    </row>
    <row r="183" spans="1:14" ht="14.25">
      <c r="A183" s="66" t="s">
        <v>44</v>
      </c>
      <c r="B183" s="66" t="s">
        <v>91</v>
      </c>
      <c r="C183" s="178">
        <v>5</v>
      </c>
      <c r="D183" s="205">
        <v>3</v>
      </c>
      <c r="E183" s="191">
        <f>D183/2</f>
        <v>1.5</v>
      </c>
      <c r="F183" s="176">
        <f>D183-E183</f>
        <v>1.5</v>
      </c>
      <c r="G183" s="206">
        <v>0</v>
      </c>
      <c r="H183" s="178" t="s">
        <v>175</v>
      </c>
      <c r="I183" s="202" t="s">
        <v>42</v>
      </c>
      <c r="J183" s="205">
        <v>34</v>
      </c>
      <c r="K183" s="180">
        <v>30</v>
      </c>
      <c r="L183" s="180">
        <v>0</v>
      </c>
      <c r="M183" s="177">
        <v>4</v>
      </c>
      <c r="N183" s="202">
        <f t="shared" si="18"/>
        <v>45</v>
      </c>
    </row>
    <row r="184" spans="1:14" ht="14.25">
      <c r="A184" s="73" t="s">
        <v>45</v>
      </c>
      <c r="B184" s="63" t="s">
        <v>217</v>
      </c>
      <c r="C184" s="178">
        <v>6</v>
      </c>
      <c r="D184" s="205">
        <v>4</v>
      </c>
      <c r="E184" s="191">
        <f>D184/2</f>
        <v>2</v>
      </c>
      <c r="F184" s="176">
        <f>D184-E184</f>
        <v>2</v>
      </c>
      <c r="G184" s="206">
        <v>0</v>
      </c>
      <c r="H184" s="178" t="s">
        <v>175</v>
      </c>
      <c r="I184" s="202" t="s">
        <v>42</v>
      </c>
      <c r="J184" s="205">
        <v>34</v>
      </c>
      <c r="K184" s="180">
        <v>30</v>
      </c>
      <c r="L184" s="180">
        <v>0</v>
      </c>
      <c r="M184" s="177">
        <v>4</v>
      </c>
      <c r="N184" s="202">
        <f t="shared" si="18"/>
        <v>60</v>
      </c>
    </row>
    <row r="185" spans="1:14" ht="15" thickBot="1">
      <c r="A185" s="66" t="s">
        <v>155</v>
      </c>
      <c r="B185" s="66" t="s">
        <v>218</v>
      </c>
      <c r="C185" s="178">
        <v>6</v>
      </c>
      <c r="D185" s="205">
        <v>4</v>
      </c>
      <c r="E185" s="191">
        <f>D185/2</f>
        <v>2</v>
      </c>
      <c r="F185" s="176">
        <f>D185-E185</f>
        <v>2</v>
      </c>
      <c r="G185" s="206">
        <v>0</v>
      </c>
      <c r="H185" s="178" t="s">
        <v>175</v>
      </c>
      <c r="I185" s="178" t="s">
        <v>42</v>
      </c>
      <c r="J185" s="205">
        <v>34</v>
      </c>
      <c r="K185" s="180">
        <v>30</v>
      </c>
      <c r="L185" s="180">
        <v>0</v>
      </c>
      <c r="M185" s="177">
        <v>4</v>
      </c>
      <c r="N185" s="258">
        <f t="shared" si="18"/>
        <v>60</v>
      </c>
    </row>
    <row r="186" spans="1:14" ht="15" thickBot="1">
      <c r="A186" s="87"/>
      <c r="B186" s="77" t="s">
        <v>48</v>
      </c>
      <c r="C186" s="228"/>
      <c r="D186" s="229">
        <f>SUM(D181:D185)</f>
        <v>15</v>
      </c>
      <c r="E186" s="229">
        <f>SUM(E181:E185)</f>
        <v>7.5</v>
      </c>
      <c r="F186" s="229">
        <f>SUM(F181:F185)</f>
        <v>7.5</v>
      </c>
      <c r="G186" s="232">
        <v>0</v>
      </c>
      <c r="H186" s="234" t="s">
        <v>49</v>
      </c>
      <c r="I186" s="234" t="s">
        <v>49</v>
      </c>
      <c r="J186" s="229">
        <f>SUM(J181:J185)</f>
        <v>170</v>
      </c>
      <c r="K186" s="229">
        <f>SUM(K181:K185)</f>
        <v>90</v>
      </c>
      <c r="L186" s="229">
        <f>SUM(L181:L185)</f>
        <v>60</v>
      </c>
      <c r="M186" s="231">
        <f>SUM(M181:M185)</f>
        <v>20</v>
      </c>
      <c r="N186" s="254">
        <f t="shared" si="18"/>
        <v>225</v>
      </c>
    </row>
    <row r="187" spans="1:14" ht="14.25">
      <c r="A187" s="63"/>
      <c r="B187" s="110" t="s">
        <v>50</v>
      </c>
      <c r="C187" s="208"/>
      <c r="D187" s="190">
        <v>0</v>
      </c>
      <c r="E187" s="191">
        <v>0</v>
      </c>
      <c r="F187" s="176">
        <v>0</v>
      </c>
      <c r="G187" s="192">
        <v>0</v>
      </c>
      <c r="H187" s="170" t="s">
        <v>49</v>
      </c>
      <c r="I187" s="170" t="s">
        <v>49</v>
      </c>
      <c r="J187" s="177">
        <v>0</v>
      </c>
      <c r="K187" s="176">
        <v>0</v>
      </c>
      <c r="L187" s="176">
        <v>0</v>
      </c>
      <c r="M187" s="177">
        <v>0</v>
      </c>
      <c r="N187" s="221">
        <f t="shared" si="18"/>
        <v>0</v>
      </c>
    </row>
    <row r="188" spans="1:14" ht="15" thickBot="1">
      <c r="A188" s="150"/>
      <c r="B188" s="107" t="s">
        <v>152</v>
      </c>
      <c r="C188" s="209"/>
      <c r="D188" s="193">
        <v>0</v>
      </c>
      <c r="E188" s="194">
        <v>0</v>
      </c>
      <c r="F188" s="195">
        <v>0</v>
      </c>
      <c r="G188" s="196">
        <v>0</v>
      </c>
      <c r="H188" s="188" t="s">
        <v>49</v>
      </c>
      <c r="I188" s="188" t="s">
        <v>49</v>
      </c>
      <c r="J188" s="197">
        <v>0</v>
      </c>
      <c r="K188" s="195">
        <v>0</v>
      </c>
      <c r="L188" s="195">
        <v>0</v>
      </c>
      <c r="M188" s="220">
        <v>0</v>
      </c>
      <c r="N188" s="258">
        <f t="shared" si="18"/>
        <v>0</v>
      </c>
    </row>
    <row r="189" spans="1:14" ht="15" thickBot="1">
      <c r="A189" s="74" t="s">
        <v>63</v>
      </c>
      <c r="B189" s="75" t="s">
        <v>64</v>
      </c>
      <c r="C189" s="75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7"/>
    </row>
    <row r="190" spans="1:14" ht="14.25">
      <c r="A190" s="64" t="s">
        <v>40</v>
      </c>
      <c r="B190" s="60" t="s">
        <v>219</v>
      </c>
      <c r="C190" s="208">
        <v>5</v>
      </c>
      <c r="D190" s="190">
        <v>2</v>
      </c>
      <c r="E190" s="191">
        <v>0.5</v>
      </c>
      <c r="F190" s="176">
        <f>D190-E190</f>
        <v>1.5</v>
      </c>
      <c r="G190" s="201">
        <v>1</v>
      </c>
      <c r="H190" s="170" t="s">
        <v>175</v>
      </c>
      <c r="I190" s="174" t="s">
        <v>42</v>
      </c>
      <c r="J190" s="177">
        <v>17</v>
      </c>
      <c r="K190" s="176">
        <v>0</v>
      </c>
      <c r="L190" s="176">
        <v>15</v>
      </c>
      <c r="M190" s="177">
        <v>2</v>
      </c>
      <c r="N190" s="221">
        <f>F190*30</f>
        <v>45</v>
      </c>
    </row>
    <row r="191" spans="1:14" ht="15" thickBot="1">
      <c r="A191" s="67" t="s">
        <v>43</v>
      </c>
      <c r="B191" s="94" t="s">
        <v>220</v>
      </c>
      <c r="C191" s="209">
        <v>6</v>
      </c>
      <c r="D191" s="193">
        <v>0.75</v>
      </c>
      <c r="E191" s="191">
        <v>0.5</v>
      </c>
      <c r="F191" s="176">
        <f>D191-E191</f>
        <v>0.25</v>
      </c>
      <c r="G191" s="238">
        <v>1</v>
      </c>
      <c r="H191" s="239" t="s">
        <v>175</v>
      </c>
      <c r="I191" s="239" t="s">
        <v>42</v>
      </c>
      <c r="J191" s="197">
        <v>17</v>
      </c>
      <c r="K191" s="195">
        <v>0</v>
      </c>
      <c r="L191" s="195">
        <v>15</v>
      </c>
      <c r="M191" s="220">
        <v>2</v>
      </c>
      <c r="N191" s="258">
        <f>F191*30</f>
        <v>7.5</v>
      </c>
    </row>
    <row r="192" spans="1:14" ht="15" thickBot="1">
      <c r="A192" s="68"/>
      <c r="B192" s="87" t="s">
        <v>48</v>
      </c>
      <c r="C192" s="228"/>
      <c r="D192" s="229">
        <f>SUM(D190:D191)</f>
        <v>2.75</v>
      </c>
      <c r="E192" s="230">
        <f>SUM(E190:E191)</f>
        <v>1</v>
      </c>
      <c r="F192" s="231">
        <f>SUM(F190:F191)</f>
        <v>1.75</v>
      </c>
      <c r="G192" s="232">
        <f>SUM(G190:G191)</f>
        <v>2</v>
      </c>
      <c r="H192" s="234" t="s">
        <v>49</v>
      </c>
      <c r="I192" s="234" t="s">
        <v>49</v>
      </c>
      <c r="J192" s="233">
        <f>SUM(J190:J191)</f>
        <v>34</v>
      </c>
      <c r="K192" s="231">
        <v>0</v>
      </c>
      <c r="L192" s="231">
        <f>SUM(L190:L191)</f>
        <v>30</v>
      </c>
      <c r="M192" s="231">
        <v>0</v>
      </c>
      <c r="N192" s="221">
        <f>F192*30</f>
        <v>52.5</v>
      </c>
    </row>
    <row r="193" spans="1:14" ht="14.25">
      <c r="A193" s="64"/>
      <c r="B193" s="60" t="s">
        <v>50</v>
      </c>
      <c r="C193" s="208"/>
      <c r="D193" s="190">
        <v>0</v>
      </c>
      <c r="E193" s="191">
        <v>0</v>
      </c>
      <c r="F193" s="176">
        <v>0</v>
      </c>
      <c r="G193" s="192">
        <v>2</v>
      </c>
      <c r="H193" s="170" t="s">
        <v>49</v>
      </c>
      <c r="I193" s="170" t="s">
        <v>49</v>
      </c>
      <c r="J193" s="177">
        <v>30</v>
      </c>
      <c r="K193" s="176">
        <v>0</v>
      </c>
      <c r="L193" s="176">
        <v>30</v>
      </c>
      <c r="M193" s="177">
        <v>0</v>
      </c>
      <c r="N193" s="221">
        <v>22.5</v>
      </c>
    </row>
    <row r="194" spans="1:14" ht="15" thickBot="1">
      <c r="A194" s="67"/>
      <c r="B194" s="69" t="s">
        <v>152</v>
      </c>
      <c r="C194" s="209"/>
      <c r="D194" s="193">
        <v>0</v>
      </c>
      <c r="E194" s="194">
        <v>0</v>
      </c>
      <c r="F194" s="195">
        <v>0</v>
      </c>
      <c r="G194" s="196">
        <v>0</v>
      </c>
      <c r="H194" s="188" t="s">
        <v>49</v>
      </c>
      <c r="I194" s="188" t="s">
        <v>49</v>
      </c>
      <c r="J194" s="197">
        <v>0</v>
      </c>
      <c r="K194" s="195">
        <v>0</v>
      </c>
      <c r="L194" s="195">
        <v>0</v>
      </c>
      <c r="M194" s="220">
        <v>0</v>
      </c>
      <c r="N194" s="258">
        <f>F194*30</f>
        <v>0</v>
      </c>
    </row>
    <row r="195" spans="1:14" ht="15" thickBot="1">
      <c r="A195" s="74" t="s">
        <v>66</v>
      </c>
      <c r="B195" s="75" t="s">
        <v>67</v>
      </c>
      <c r="C195" s="75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7"/>
    </row>
    <row r="196" spans="1:14" ht="15" thickBot="1">
      <c r="A196" s="60" t="s">
        <v>40</v>
      </c>
      <c r="B196" s="60" t="s">
        <v>180</v>
      </c>
      <c r="C196" s="170">
        <v>5</v>
      </c>
      <c r="D196" s="191">
        <v>3</v>
      </c>
      <c r="E196" s="176">
        <f>D196/2</f>
        <v>1.5</v>
      </c>
      <c r="F196" s="176">
        <f>D196-E196</f>
        <v>1.5</v>
      </c>
      <c r="G196" s="201">
        <v>0</v>
      </c>
      <c r="H196" s="170" t="s">
        <v>176</v>
      </c>
      <c r="I196" s="221" t="s">
        <v>42</v>
      </c>
      <c r="J196" s="191">
        <v>34</v>
      </c>
      <c r="K196" s="176">
        <v>30</v>
      </c>
      <c r="L196" s="176">
        <v>0</v>
      </c>
      <c r="M196" s="177">
        <v>4</v>
      </c>
      <c r="N196" s="258">
        <f aca="true" t="shared" si="19" ref="N196:N201">F196*30</f>
        <v>45</v>
      </c>
    </row>
    <row r="197" spans="1:14" ht="15" thickBot="1">
      <c r="A197" s="66" t="s">
        <v>43</v>
      </c>
      <c r="B197" s="66" t="s">
        <v>92</v>
      </c>
      <c r="C197" s="178">
        <v>5</v>
      </c>
      <c r="D197" s="205">
        <v>3</v>
      </c>
      <c r="E197" s="191">
        <f>D197/2</f>
        <v>1.5</v>
      </c>
      <c r="F197" s="176">
        <f>D197-E197</f>
        <v>1.5</v>
      </c>
      <c r="G197" s="206">
        <v>1</v>
      </c>
      <c r="H197" s="178" t="s">
        <v>175</v>
      </c>
      <c r="I197" s="202" t="s">
        <v>42</v>
      </c>
      <c r="J197" s="205">
        <v>34</v>
      </c>
      <c r="K197" s="180">
        <v>0</v>
      </c>
      <c r="L197" s="180">
        <v>30</v>
      </c>
      <c r="M197" s="177">
        <v>4</v>
      </c>
      <c r="N197" s="221">
        <f t="shared" si="19"/>
        <v>45</v>
      </c>
    </row>
    <row r="198" spans="1:14" ht="15" thickBot="1">
      <c r="A198" s="67" t="s">
        <v>44</v>
      </c>
      <c r="B198" s="94" t="s">
        <v>93</v>
      </c>
      <c r="C198" s="239">
        <v>6</v>
      </c>
      <c r="D198" s="194">
        <v>4</v>
      </c>
      <c r="E198" s="191">
        <f>D198/2</f>
        <v>2</v>
      </c>
      <c r="F198" s="176">
        <f>D198-E198</f>
        <v>2</v>
      </c>
      <c r="G198" s="238">
        <v>1</v>
      </c>
      <c r="H198" s="239" t="s">
        <v>175</v>
      </c>
      <c r="I198" s="257" t="s">
        <v>42</v>
      </c>
      <c r="J198" s="240">
        <v>34</v>
      </c>
      <c r="K198" s="195">
        <v>0</v>
      </c>
      <c r="L198" s="195">
        <v>30</v>
      </c>
      <c r="M198" s="220">
        <v>4</v>
      </c>
      <c r="N198" s="221">
        <f t="shared" si="19"/>
        <v>60</v>
      </c>
    </row>
    <row r="199" spans="1:14" ht="15" thickBot="1">
      <c r="A199" s="68"/>
      <c r="B199" s="87" t="s">
        <v>48</v>
      </c>
      <c r="C199" s="234"/>
      <c r="D199" s="230">
        <f>SUM(D196:D198)</f>
        <v>10</v>
      </c>
      <c r="E199" s="230">
        <f>SUM(E196:E198)</f>
        <v>5</v>
      </c>
      <c r="F199" s="231">
        <f>SUM(F196:F198)</f>
        <v>5</v>
      </c>
      <c r="G199" s="232">
        <f>SUM(G196:G198)</f>
        <v>2</v>
      </c>
      <c r="H199" s="234" t="s">
        <v>49</v>
      </c>
      <c r="I199" s="254" t="s">
        <v>49</v>
      </c>
      <c r="J199" s="255">
        <f>SUM(J196:J198)</f>
        <v>102</v>
      </c>
      <c r="K199" s="231">
        <f>SUM(K196:K198)</f>
        <v>30</v>
      </c>
      <c r="L199" s="231">
        <f>SUM(L196:L198)</f>
        <v>60</v>
      </c>
      <c r="M199" s="231">
        <v>0</v>
      </c>
      <c r="N199" s="221">
        <f t="shared" si="19"/>
        <v>150</v>
      </c>
    </row>
    <row r="200" spans="1:14" ht="15" thickBot="1">
      <c r="A200" s="60"/>
      <c r="B200" s="60" t="s">
        <v>50</v>
      </c>
      <c r="C200" s="174"/>
      <c r="D200" s="191">
        <v>0</v>
      </c>
      <c r="E200" s="191">
        <v>0</v>
      </c>
      <c r="F200" s="176">
        <v>0</v>
      </c>
      <c r="G200" s="192">
        <v>0</v>
      </c>
      <c r="H200" s="170" t="s">
        <v>49</v>
      </c>
      <c r="I200" s="221" t="s">
        <v>49</v>
      </c>
      <c r="J200" s="175">
        <v>60</v>
      </c>
      <c r="K200" s="176">
        <v>0</v>
      </c>
      <c r="L200" s="176">
        <v>60</v>
      </c>
      <c r="M200" s="177">
        <v>0</v>
      </c>
      <c r="N200" s="221">
        <v>60</v>
      </c>
    </row>
    <row r="201" spans="1:14" ht="15" thickBot="1">
      <c r="A201" s="150"/>
      <c r="B201" s="150" t="s">
        <v>152</v>
      </c>
      <c r="C201" s="181"/>
      <c r="D201" s="194">
        <v>0</v>
      </c>
      <c r="E201" s="195">
        <v>0</v>
      </c>
      <c r="F201" s="195">
        <v>0</v>
      </c>
      <c r="G201" s="196">
        <v>0</v>
      </c>
      <c r="H201" s="188" t="s">
        <v>49</v>
      </c>
      <c r="I201" s="207" t="s">
        <v>49</v>
      </c>
      <c r="J201" s="194">
        <v>0</v>
      </c>
      <c r="K201" s="195">
        <v>0</v>
      </c>
      <c r="L201" s="195">
        <v>0</v>
      </c>
      <c r="M201" s="220">
        <v>0</v>
      </c>
      <c r="N201" s="216">
        <f t="shared" si="19"/>
        <v>0</v>
      </c>
    </row>
    <row r="202" spans="1:14" ht="15" thickBot="1">
      <c r="A202" s="74" t="s">
        <v>172</v>
      </c>
      <c r="B202" s="68"/>
      <c r="C202" s="76"/>
      <c r="D202" s="76"/>
      <c r="E202" s="76"/>
      <c r="F202" s="76"/>
      <c r="G202" s="76"/>
      <c r="H202" s="116"/>
      <c r="I202" s="116"/>
      <c r="J202" s="76"/>
      <c r="K202" s="76"/>
      <c r="L202" s="76"/>
      <c r="M202" s="76"/>
      <c r="N202" s="77"/>
    </row>
    <row r="203" spans="1:14" ht="15" thickBot="1">
      <c r="A203" s="87" t="s">
        <v>40</v>
      </c>
      <c r="B203" s="87" t="s">
        <v>94</v>
      </c>
      <c r="C203" s="234">
        <v>6</v>
      </c>
      <c r="D203" s="230">
        <v>2</v>
      </c>
      <c r="E203" s="231">
        <v>0</v>
      </c>
      <c r="F203" s="233">
        <v>2</v>
      </c>
      <c r="G203" s="232">
        <v>2</v>
      </c>
      <c r="H203" s="234" t="s">
        <v>175</v>
      </c>
      <c r="I203" s="255" t="s">
        <v>47</v>
      </c>
      <c r="J203" s="228">
        <v>1</v>
      </c>
      <c r="K203" s="233">
        <v>0</v>
      </c>
      <c r="L203" s="231">
        <v>0</v>
      </c>
      <c r="M203" s="232">
        <v>1</v>
      </c>
      <c r="N203" s="234">
        <v>60</v>
      </c>
    </row>
    <row r="204" spans="1:14" ht="15" thickBot="1">
      <c r="A204" s="103"/>
      <c r="B204" s="53"/>
      <c r="C204" s="106"/>
      <c r="D204" s="106"/>
      <c r="E204" s="106"/>
      <c r="F204" s="106"/>
      <c r="G204" s="76"/>
      <c r="H204" s="116"/>
      <c r="I204" s="116"/>
      <c r="J204" s="106"/>
      <c r="K204" s="106"/>
      <c r="L204" s="106"/>
      <c r="M204" s="106"/>
      <c r="N204" s="107"/>
    </row>
    <row r="205" spans="1:14" ht="14.25">
      <c r="A205" s="319" t="s">
        <v>72</v>
      </c>
      <c r="B205" s="320"/>
      <c r="C205" s="221">
        <v>5</v>
      </c>
      <c r="D205" s="199">
        <f>D158+D164+D165+D167+D170+D172+D173+D175+D181+D183+D190+D196+D197</f>
        <v>30</v>
      </c>
      <c r="E205" s="200">
        <f>E158+E164+E165+E167+E170+E172+E173+E175+E181+E183+E190+E196+E197</f>
        <v>14.5</v>
      </c>
      <c r="F205" s="200">
        <f>F158+F164+F165+F167+F170+F172+F173+F175+F181+F183+F190+F196+F197</f>
        <v>15.5</v>
      </c>
      <c r="G205" s="170">
        <f>G158+G164+G165+G167+G170+G172+G173+G175+G181+G183+G190+G196+G197</f>
        <v>2</v>
      </c>
      <c r="H205" s="170" t="s">
        <v>49</v>
      </c>
      <c r="I205" s="171" t="s">
        <v>49</v>
      </c>
      <c r="J205" s="199">
        <f>J158+J164+J165+J167+J170+J172+J173+J175+J181+J183+J190+J196+J197</f>
        <v>440</v>
      </c>
      <c r="K205" s="200">
        <f>K158+K164+K165+K167+K170+K172+K173+K175+K181+K183+K190+K196+K197</f>
        <v>225</v>
      </c>
      <c r="L205" s="200">
        <f>L158+L164+L165+L167+L170+L172+L173+L175+L181+L183+L190+L196+L197</f>
        <v>165</v>
      </c>
      <c r="M205" s="171">
        <f>M158+M164+M165+M167+M170+M172+M173+M175+M181+M183+M190+M196+M197</f>
        <v>50</v>
      </c>
      <c r="N205" s="221">
        <f>N158+N164+N165+N167+N170+N172+N173+N175+N181+N183+N190+N196+N197</f>
        <v>465</v>
      </c>
    </row>
    <row r="206" spans="1:14" ht="15" thickBot="1">
      <c r="A206" s="321" t="s">
        <v>72</v>
      </c>
      <c r="B206" s="322"/>
      <c r="C206" s="207">
        <v>6</v>
      </c>
      <c r="D206" s="210">
        <f>D159+D166+D168+D169+D171+D174+D176+D182+D184+D185+D191+D198+D203</f>
        <v>30</v>
      </c>
      <c r="E206" s="185">
        <f>E159+E166+E168+E169+E171+E174+E176+E182+E184+E185+E191+E198+E203</f>
        <v>14.5</v>
      </c>
      <c r="F206" s="185">
        <f>F159+F166+F168+F169+F171+F174+F176+F182+F184+F185+F191+F198+F203</f>
        <v>15.5</v>
      </c>
      <c r="G206" s="188">
        <f>G159+G166+G168+G169+G171+G174+G176+G182+G184+G185+G191+G198+G203</f>
        <v>4</v>
      </c>
      <c r="H206" s="188" t="s">
        <v>49</v>
      </c>
      <c r="I206" s="189" t="s">
        <v>49</v>
      </c>
      <c r="J206" s="210">
        <f>J159+J166+J168+J169+J171+J174+J176+J182+J184+J185+J191+J198+J203</f>
        <v>392</v>
      </c>
      <c r="K206" s="185">
        <f>K159+K166+K168+K169+K171+K174+K176+K182+K184+K185+K191+K198+K203</f>
        <v>210</v>
      </c>
      <c r="L206" s="185">
        <f>L159+L166+L168+L169+L171+L174+L176+L182+L184+L185+L191+L198+L203</f>
        <v>135</v>
      </c>
      <c r="M206" s="189">
        <f>M159+M166+M168+M169+M171+M174+M176+M182+M184+M185+M191+M198+M203</f>
        <v>47</v>
      </c>
      <c r="N206" s="207">
        <f>N159+N166+N168+N169+N171+N174+N176+N182+N184+N185+N191+N198+N203</f>
        <v>465</v>
      </c>
    </row>
    <row r="207" spans="1:14" ht="15" thickBot="1">
      <c r="A207" s="103"/>
      <c r="B207" s="104"/>
      <c r="C207" s="105"/>
      <c r="D207" s="105"/>
      <c r="E207" s="105"/>
      <c r="F207" s="105"/>
      <c r="G207" s="106"/>
      <c r="H207" s="106"/>
      <c r="I207" s="106"/>
      <c r="J207" s="106"/>
      <c r="K207" s="106"/>
      <c r="L207" s="106"/>
      <c r="M207" s="106"/>
      <c r="N207" s="107"/>
    </row>
    <row r="208" spans="1:14" ht="15" thickBot="1">
      <c r="A208" s="323" t="s">
        <v>95</v>
      </c>
      <c r="B208" s="324"/>
      <c r="C208" s="254" t="s">
        <v>49</v>
      </c>
      <c r="D208" s="229">
        <f>D205+D206</f>
        <v>60</v>
      </c>
      <c r="E208" s="231">
        <f>E205+E206</f>
        <v>29</v>
      </c>
      <c r="F208" s="231">
        <f>F205+F206</f>
        <v>31</v>
      </c>
      <c r="G208" s="234">
        <f>G205+G206</f>
        <v>6</v>
      </c>
      <c r="H208" s="234" t="s">
        <v>49</v>
      </c>
      <c r="I208" s="234" t="s">
        <v>49</v>
      </c>
      <c r="J208" s="229">
        <f>J205+J206</f>
        <v>832</v>
      </c>
      <c r="K208" s="231">
        <f>K205+K206</f>
        <v>435</v>
      </c>
      <c r="L208" s="231">
        <f>L205+L206</f>
        <v>300</v>
      </c>
      <c r="M208" s="255">
        <f>M205+M206</f>
        <v>97</v>
      </c>
      <c r="N208" s="254">
        <f>N205+N206</f>
        <v>930</v>
      </c>
    </row>
    <row r="209" spans="1:14" ht="14.25">
      <c r="A209" s="109"/>
      <c r="B209" s="109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</row>
    <row r="210" spans="1:14" ht="14.25">
      <c r="A210" s="105"/>
      <c r="B210" s="104" t="s">
        <v>74</v>
      </c>
      <c r="C210" s="105"/>
      <c r="D210" s="105"/>
      <c r="E210" s="105"/>
      <c r="F210" s="105"/>
      <c r="G210" s="106"/>
      <c r="H210" s="106"/>
      <c r="I210" s="106"/>
      <c r="J210" s="106"/>
      <c r="K210" s="106"/>
      <c r="L210" s="106"/>
      <c r="M210" s="106"/>
      <c r="N210" s="106"/>
    </row>
    <row r="211" spans="1:14" ht="14.25">
      <c r="A211" s="105"/>
      <c r="B211" s="104"/>
      <c r="C211" s="105"/>
      <c r="D211" s="105"/>
      <c r="E211" s="105"/>
      <c r="F211" s="105"/>
      <c r="G211" s="106"/>
      <c r="H211" s="106"/>
      <c r="I211" s="106"/>
      <c r="J211" s="106"/>
      <c r="K211" s="106"/>
      <c r="L211" s="106"/>
      <c r="M211" s="106"/>
      <c r="N211" s="106"/>
    </row>
    <row r="212" spans="1:14" ht="9" customHeight="1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</row>
    <row r="213" spans="1:14" ht="13.5" customHeight="1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</row>
    <row r="214" spans="1:14" ht="18" customHeight="1" thickBot="1">
      <c r="A214" s="50"/>
      <c r="B214" s="46" t="s">
        <v>96</v>
      </c>
      <c r="C214" s="50"/>
      <c r="D214" s="50"/>
      <c r="E214" s="50"/>
      <c r="F214" s="50"/>
      <c r="G214" s="53"/>
      <c r="H214" s="50"/>
      <c r="I214" s="50"/>
      <c r="J214" s="50"/>
      <c r="K214" s="50"/>
      <c r="L214" s="50"/>
      <c r="M214" s="50"/>
      <c r="N214" s="50"/>
    </row>
    <row r="215" spans="1:14" ht="16.5" customHeight="1">
      <c r="A215" s="4" t="s">
        <v>8</v>
      </c>
      <c r="B215" s="5"/>
      <c r="C215" s="6"/>
      <c r="D215" s="325" t="s">
        <v>9</v>
      </c>
      <c r="E215" s="312"/>
      <c r="F215" s="312"/>
      <c r="G215" s="7" t="s">
        <v>10</v>
      </c>
      <c r="H215" s="8" t="s">
        <v>11</v>
      </c>
      <c r="I215" s="4" t="s">
        <v>12</v>
      </c>
      <c r="J215" s="325" t="s">
        <v>13</v>
      </c>
      <c r="K215" s="312"/>
      <c r="L215" s="312"/>
      <c r="M215" s="312"/>
      <c r="N215" s="314" t="s">
        <v>153</v>
      </c>
    </row>
    <row r="216" spans="1:14" ht="12.75" customHeight="1">
      <c r="A216" s="9"/>
      <c r="B216" s="10" t="s">
        <v>14</v>
      </c>
      <c r="C216" s="11" t="s">
        <v>15</v>
      </c>
      <c r="D216" s="12" t="s">
        <v>16</v>
      </c>
      <c r="E216" s="13" t="s">
        <v>17</v>
      </c>
      <c r="F216" s="14" t="s">
        <v>18</v>
      </c>
      <c r="G216" s="15" t="s">
        <v>19</v>
      </c>
      <c r="H216" s="16" t="s">
        <v>20</v>
      </c>
      <c r="I216" s="9" t="s">
        <v>21</v>
      </c>
      <c r="J216" s="17" t="s">
        <v>16</v>
      </c>
      <c r="K216" s="309" t="s">
        <v>22</v>
      </c>
      <c r="L216" s="309"/>
      <c r="M216" s="152" t="s">
        <v>23</v>
      </c>
      <c r="N216" s="315"/>
    </row>
    <row r="217" spans="1:14" ht="12.75" customHeight="1">
      <c r="A217" s="19"/>
      <c r="B217" s="10" t="s">
        <v>24</v>
      </c>
      <c r="C217" s="11"/>
      <c r="D217" s="9"/>
      <c r="E217" s="13" t="s">
        <v>25</v>
      </c>
      <c r="F217" s="20" t="s">
        <v>26</v>
      </c>
      <c r="G217" s="21" t="s">
        <v>27</v>
      </c>
      <c r="H217" s="16"/>
      <c r="I217" s="22" t="s">
        <v>28</v>
      </c>
      <c r="J217" s="23"/>
      <c r="K217" s="24" t="s">
        <v>29</v>
      </c>
      <c r="L217" s="25" t="s">
        <v>116</v>
      </c>
      <c r="M217" s="153"/>
      <c r="N217" s="315"/>
    </row>
    <row r="218" spans="1:14" ht="12.75" customHeight="1">
      <c r="A218" s="9"/>
      <c r="B218" s="10"/>
      <c r="C218" s="16"/>
      <c r="D218" s="9"/>
      <c r="E218" s="13" t="s">
        <v>30</v>
      </c>
      <c r="F218" s="20" t="s">
        <v>31</v>
      </c>
      <c r="G218" s="21" t="s">
        <v>32</v>
      </c>
      <c r="H218" s="16"/>
      <c r="I218" s="9" t="s">
        <v>33</v>
      </c>
      <c r="J218" s="27"/>
      <c r="K218" s="28"/>
      <c r="L218" s="29"/>
      <c r="M218" s="154"/>
      <c r="N218" s="315"/>
    </row>
    <row r="219" spans="1:14" ht="14.25">
      <c r="A219" s="9"/>
      <c r="B219" s="31"/>
      <c r="C219" s="32"/>
      <c r="D219" s="9"/>
      <c r="E219" s="13" t="s">
        <v>34</v>
      </c>
      <c r="F219" s="20"/>
      <c r="G219" s="21" t="s">
        <v>35</v>
      </c>
      <c r="H219" s="16"/>
      <c r="I219" s="9" t="s">
        <v>36</v>
      </c>
      <c r="J219" s="27"/>
      <c r="K219" s="28"/>
      <c r="L219" s="13"/>
      <c r="M219" s="20"/>
      <c r="N219" s="315"/>
    </row>
    <row r="220" spans="1:14" ht="15" customHeight="1">
      <c r="A220" s="9"/>
      <c r="B220" s="31"/>
      <c r="C220" s="32"/>
      <c r="D220" s="9"/>
      <c r="E220" s="13"/>
      <c r="F220" s="20"/>
      <c r="G220" s="21"/>
      <c r="H220" s="16"/>
      <c r="I220" s="9"/>
      <c r="J220" s="27"/>
      <c r="K220" s="28"/>
      <c r="L220" s="13"/>
      <c r="M220" s="20"/>
      <c r="N220" s="315"/>
    </row>
    <row r="221" spans="1:14" ht="15" customHeight="1" thickBot="1">
      <c r="A221" s="33"/>
      <c r="B221" s="34"/>
      <c r="C221" s="3"/>
      <c r="D221" s="33"/>
      <c r="E221" s="35"/>
      <c r="F221" s="36"/>
      <c r="G221" s="35"/>
      <c r="H221" s="3"/>
      <c r="I221" s="33"/>
      <c r="J221" s="37"/>
      <c r="K221" s="38"/>
      <c r="L221" s="35"/>
      <c r="M221" s="36"/>
      <c r="N221" s="316"/>
    </row>
    <row r="222" spans="1:14" ht="15" customHeight="1" thickBot="1">
      <c r="A222" s="51"/>
      <c r="B222" s="52" t="s">
        <v>37</v>
      </c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157"/>
    </row>
    <row r="223" spans="1:14" ht="15" customHeight="1" thickBot="1">
      <c r="A223" s="74" t="s">
        <v>38</v>
      </c>
      <c r="B223" s="75" t="s">
        <v>53</v>
      </c>
      <c r="C223" s="75"/>
      <c r="D223" s="75"/>
      <c r="E223" s="75"/>
      <c r="F223" s="76"/>
      <c r="G223" s="76"/>
      <c r="H223" s="76"/>
      <c r="I223" s="76"/>
      <c r="J223" s="76"/>
      <c r="K223" s="76"/>
      <c r="L223" s="76"/>
      <c r="M223" s="76"/>
      <c r="N223" s="77"/>
    </row>
    <row r="224" spans="1:14" ht="15" customHeight="1">
      <c r="A224" s="167" t="s">
        <v>40</v>
      </c>
      <c r="B224" s="60" t="s">
        <v>221</v>
      </c>
      <c r="C224" s="175">
        <v>7</v>
      </c>
      <c r="D224" s="190">
        <v>1</v>
      </c>
      <c r="E224" s="191">
        <v>1</v>
      </c>
      <c r="F224" s="176">
        <f aca="true" t="shared" si="20" ref="F224:F234">D224-E224</f>
        <v>0</v>
      </c>
      <c r="G224" s="201">
        <v>0</v>
      </c>
      <c r="H224" s="221" t="s">
        <v>175</v>
      </c>
      <c r="I224" s="174" t="s">
        <v>42</v>
      </c>
      <c r="J224" s="199">
        <f>SUM(K224:M224)</f>
        <v>34</v>
      </c>
      <c r="K224" s="172">
        <v>30</v>
      </c>
      <c r="L224" s="172">
        <v>0</v>
      </c>
      <c r="M224" s="173">
        <v>4</v>
      </c>
      <c r="N224" s="221">
        <f aca="true" t="shared" si="21" ref="N224:N234">F224*30</f>
        <v>0</v>
      </c>
    </row>
    <row r="225" spans="1:14" ht="15" customHeight="1">
      <c r="A225" s="259" t="s">
        <v>43</v>
      </c>
      <c r="B225" s="66" t="s">
        <v>222</v>
      </c>
      <c r="C225" s="202">
        <v>8</v>
      </c>
      <c r="D225" s="205">
        <v>1</v>
      </c>
      <c r="E225" s="191">
        <v>0.5</v>
      </c>
      <c r="F225" s="176">
        <f t="shared" si="20"/>
        <v>0.5</v>
      </c>
      <c r="G225" s="206">
        <v>0</v>
      </c>
      <c r="H225" s="202" t="s">
        <v>175</v>
      </c>
      <c r="I225" s="202" t="s">
        <v>42</v>
      </c>
      <c r="J225" s="251">
        <f aca="true" t="shared" si="22" ref="J225:J234">SUM(K225:M225)</f>
        <v>17</v>
      </c>
      <c r="K225" s="180">
        <v>15</v>
      </c>
      <c r="L225" s="180">
        <v>0</v>
      </c>
      <c r="M225" s="177">
        <v>2</v>
      </c>
      <c r="N225" s="202">
        <f t="shared" si="21"/>
        <v>15</v>
      </c>
    </row>
    <row r="226" spans="1:14" ht="15.75" customHeight="1">
      <c r="A226" s="259" t="s">
        <v>44</v>
      </c>
      <c r="B226" s="66" t="s">
        <v>222</v>
      </c>
      <c r="C226" s="202">
        <v>8</v>
      </c>
      <c r="D226" s="205">
        <v>1</v>
      </c>
      <c r="E226" s="191">
        <v>1</v>
      </c>
      <c r="F226" s="176">
        <f t="shared" si="20"/>
        <v>0</v>
      </c>
      <c r="G226" s="206">
        <v>0</v>
      </c>
      <c r="H226" s="202" t="s">
        <v>175</v>
      </c>
      <c r="I226" s="202" t="s">
        <v>42</v>
      </c>
      <c r="J226" s="251">
        <f t="shared" si="22"/>
        <v>34</v>
      </c>
      <c r="K226" s="180">
        <v>0</v>
      </c>
      <c r="L226" s="180">
        <v>30</v>
      </c>
      <c r="M226" s="177">
        <v>4</v>
      </c>
      <c r="N226" s="202">
        <f t="shared" si="21"/>
        <v>0</v>
      </c>
    </row>
    <row r="227" spans="1:14" ht="14.25">
      <c r="A227" s="259" t="s">
        <v>45</v>
      </c>
      <c r="B227" s="66" t="s">
        <v>223</v>
      </c>
      <c r="C227" s="202">
        <v>7</v>
      </c>
      <c r="D227" s="205">
        <v>1</v>
      </c>
      <c r="E227" s="191">
        <v>1</v>
      </c>
      <c r="F227" s="176">
        <f t="shared" si="20"/>
        <v>0</v>
      </c>
      <c r="G227" s="206">
        <v>0</v>
      </c>
      <c r="H227" s="202" t="s">
        <v>176</v>
      </c>
      <c r="I227" s="202" t="s">
        <v>42</v>
      </c>
      <c r="J227" s="223">
        <f t="shared" si="22"/>
        <v>34</v>
      </c>
      <c r="K227" s="180">
        <v>30</v>
      </c>
      <c r="L227" s="180">
        <v>0</v>
      </c>
      <c r="M227" s="177">
        <v>4</v>
      </c>
      <c r="N227" s="202">
        <f t="shared" si="21"/>
        <v>0</v>
      </c>
    </row>
    <row r="228" spans="1:14" ht="14.25">
      <c r="A228" s="259" t="s">
        <v>155</v>
      </c>
      <c r="B228" s="66" t="s">
        <v>223</v>
      </c>
      <c r="C228" s="202">
        <v>7</v>
      </c>
      <c r="D228" s="205">
        <v>1</v>
      </c>
      <c r="E228" s="191">
        <v>1</v>
      </c>
      <c r="F228" s="176">
        <f t="shared" si="20"/>
        <v>0</v>
      </c>
      <c r="G228" s="206">
        <v>0</v>
      </c>
      <c r="H228" s="202" t="s">
        <v>175</v>
      </c>
      <c r="I228" s="202" t="s">
        <v>42</v>
      </c>
      <c r="J228" s="251">
        <f t="shared" si="22"/>
        <v>34</v>
      </c>
      <c r="K228" s="180">
        <v>0</v>
      </c>
      <c r="L228" s="180">
        <v>30</v>
      </c>
      <c r="M228" s="177">
        <v>4</v>
      </c>
      <c r="N228" s="202">
        <f t="shared" si="21"/>
        <v>0</v>
      </c>
    </row>
    <row r="229" spans="1:14" ht="14.25">
      <c r="A229" s="259" t="s">
        <v>156</v>
      </c>
      <c r="B229" s="66" t="s">
        <v>224</v>
      </c>
      <c r="C229" s="202">
        <v>8</v>
      </c>
      <c r="D229" s="205">
        <v>1.5</v>
      </c>
      <c r="E229" s="191">
        <v>1</v>
      </c>
      <c r="F229" s="176">
        <f t="shared" si="20"/>
        <v>0.5</v>
      </c>
      <c r="G229" s="206">
        <v>0</v>
      </c>
      <c r="H229" s="202" t="s">
        <v>176</v>
      </c>
      <c r="I229" s="202" t="s">
        <v>42</v>
      </c>
      <c r="J229" s="251">
        <f t="shared" si="22"/>
        <v>34</v>
      </c>
      <c r="K229" s="180">
        <v>30</v>
      </c>
      <c r="L229" s="180">
        <v>0</v>
      </c>
      <c r="M229" s="177">
        <v>4</v>
      </c>
      <c r="N229" s="202">
        <f t="shared" si="21"/>
        <v>15</v>
      </c>
    </row>
    <row r="230" spans="1:14" ht="14.25">
      <c r="A230" s="259" t="s">
        <v>157</v>
      </c>
      <c r="B230" s="66" t="s">
        <v>225</v>
      </c>
      <c r="C230" s="202">
        <v>7</v>
      </c>
      <c r="D230" s="205">
        <v>2</v>
      </c>
      <c r="E230" s="191">
        <v>1.5</v>
      </c>
      <c r="F230" s="176">
        <f t="shared" si="20"/>
        <v>0.5</v>
      </c>
      <c r="G230" s="206">
        <v>0</v>
      </c>
      <c r="H230" s="202" t="s">
        <v>176</v>
      </c>
      <c r="I230" s="202" t="s">
        <v>42</v>
      </c>
      <c r="J230" s="251">
        <f t="shared" si="22"/>
        <v>49</v>
      </c>
      <c r="K230" s="180">
        <v>45</v>
      </c>
      <c r="L230" s="180">
        <v>0</v>
      </c>
      <c r="M230" s="177">
        <v>4</v>
      </c>
      <c r="N230" s="202">
        <f t="shared" si="21"/>
        <v>15</v>
      </c>
    </row>
    <row r="231" spans="1:14" ht="14.25">
      <c r="A231" s="259" t="s">
        <v>165</v>
      </c>
      <c r="B231" s="66" t="s">
        <v>226</v>
      </c>
      <c r="C231" s="202">
        <v>8</v>
      </c>
      <c r="D231" s="205">
        <v>1.5</v>
      </c>
      <c r="E231" s="191">
        <v>1.5</v>
      </c>
      <c r="F231" s="176">
        <f t="shared" si="20"/>
        <v>0</v>
      </c>
      <c r="G231" s="206">
        <v>0</v>
      </c>
      <c r="H231" s="202" t="s">
        <v>176</v>
      </c>
      <c r="I231" s="202" t="s">
        <v>42</v>
      </c>
      <c r="J231" s="223">
        <f t="shared" si="22"/>
        <v>49</v>
      </c>
      <c r="K231" s="180">
        <v>45</v>
      </c>
      <c r="L231" s="180">
        <v>0</v>
      </c>
      <c r="M231" s="177">
        <v>4</v>
      </c>
      <c r="N231" s="202">
        <f t="shared" si="21"/>
        <v>0</v>
      </c>
    </row>
    <row r="232" spans="1:14" ht="14.25">
      <c r="A232" s="259" t="s">
        <v>166</v>
      </c>
      <c r="B232" s="66" t="s">
        <v>226</v>
      </c>
      <c r="C232" s="202">
        <v>8</v>
      </c>
      <c r="D232" s="205">
        <v>1</v>
      </c>
      <c r="E232" s="191">
        <v>1</v>
      </c>
      <c r="F232" s="176">
        <f t="shared" si="20"/>
        <v>0</v>
      </c>
      <c r="G232" s="206">
        <v>0</v>
      </c>
      <c r="H232" s="202" t="s">
        <v>175</v>
      </c>
      <c r="I232" s="202" t="s">
        <v>42</v>
      </c>
      <c r="J232" s="193">
        <f t="shared" si="22"/>
        <v>34</v>
      </c>
      <c r="K232" s="180">
        <v>0</v>
      </c>
      <c r="L232" s="180">
        <v>30</v>
      </c>
      <c r="M232" s="177">
        <v>4</v>
      </c>
      <c r="N232" s="202">
        <f t="shared" si="21"/>
        <v>0</v>
      </c>
    </row>
    <row r="233" spans="1:14" ht="14.25">
      <c r="A233" s="259" t="s">
        <v>167</v>
      </c>
      <c r="B233" s="66" t="s">
        <v>227</v>
      </c>
      <c r="C233" s="202">
        <v>7</v>
      </c>
      <c r="D233" s="205">
        <v>1.5</v>
      </c>
      <c r="E233" s="191">
        <v>1</v>
      </c>
      <c r="F233" s="176">
        <f t="shared" si="20"/>
        <v>0.5</v>
      </c>
      <c r="G233" s="206">
        <v>0</v>
      </c>
      <c r="H233" s="202" t="s">
        <v>175</v>
      </c>
      <c r="I233" s="202" t="s">
        <v>42</v>
      </c>
      <c r="J233" s="251">
        <f t="shared" si="22"/>
        <v>34</v>
      </c>
      <c r="K233" s="180">
        <v>30</v>
      </c>
      <c r="L233" s="180">
        <v>0</v>
      </c>
      <c r="M233" s="177">
        <v>4</v>
      </c>
      <c r="N233" s="202">
        <f t="shared" si="21"/>
        <v>15</v>
      </c>
    </row>
    <row r="234" spans="1:14" ht="15" thickBot="1">
      <c r="A234" s="159" t="s">
        <v>168</v>
      </c>
      <c r="B234" s="94" t="s">
        <v>228</v>
      </c>
      <c r="C234" s="257">
        <v>8</v>
      </c>
      <c r="D234" s="194">
        <v>1.5</v>
      </c>
      <c r="E234" s="191">
        <v>1</v>
      </c>
      <c r="F234" s="176">
        <f t="shared" si="20"/>
        <v>0.5</v>
      </c>
      <c r="G234" s="238">
        <v>0</v>
      </c>
      <c r="H234" s="257" t="s">
        <v>176</v>
      </c>
      <c r="I234" s="257" t="s">
        <v>42</v>
      </c>
      <c r="J234" s="208">
        <f t="shared" si="22"/>
        <v>34</v>
      </c>
      <c r="K234" s="195">
        <v>30</v>
      </c>
      <c r="L234" s="195">
        <v>0</v>
      </c>
      <c r="M234" s="220">
        <v>4</v>
      </c>
      <c r="N234" s="258">
        <f t="shared" si="21"/>
        <v>15</v>
      </c>
    </row>
    <row r="235" spans="1:14" ht="15" thickBot="1">
      <c r="A235" s="68"/>
      <c r="B235" s="87" t="s">
        <v>48</v>
      </c>
      <c r="C235" s="254"/>
      <c r="D235" s="230">
        <f>SUM(D224:D234)</f>
        <v>14</v>
      </c>
      <c r="E235" s="230">
        <f>SUM(E224:E234)</f>
        <v>11.5</v>
      </c>
      <c r="F235" s="231">
        <f>SUM(F224:F234)</f>
        <v>2.5</v>
      </c>
      <c r="G235" s="232">
        <f>SUM(G226:G234)</f>
        <v>0</v>
      </c>
      <c r="H235" s="254" t="s">
        <v>49</v>
      </c>
      <c r="I235" s="254" t="s">
        <v>49</v>
      </c>
      <c r="J235" s="255">
        <f>SUM(J224:J234)</f>
        <v>387</v>
      </c>
      <c r="K235" s="231">
        <f>SUM(K224:K234)</f>
        <v>255</v>
      </c>
      <c r="L235" s="231">
        <f>SUM(L224:L234)</f>
        <v>90</v>
      </c>
      <c r="M235" s="233">
        <f>SUM(M224:M234)</f>
        <v>42</v>
      </c>
      <c r="N235" s="254">
        <f>SUM(N224:N234)</f>
        <v>75</v>
      </c>
    </row>
    <row r="236" spans="1:14" ht="14.25">
      <c r="A236" s="80"/>
      <c r="B236" s="81" t="s">
        <v>50</v>
      </c>
      <c r="C236" s="260"/>
      <c r="D236" s="212">
        <v>0</v>
      </c>
      <c r="E236" s="212">
        <v>0</v>
      </c>
      <c r="F236" s="213">
        <v>0</v>
      </c>
      <c r="G236" s="214">
        <v>0</v>
      </c>
      <c r="H236" s="260" t="s">
        <v>49</v>
      </c>
      <c r="I236" s="260" t="s">
        <v>49</v>
      </c>
      <c r="J236" s="217">
        <v>0</v>
      </c>
      <c r="K236" s="213">
        <v>0</v>
      </c>
      <c r="L236" s="213">
        <v>0</v>
      </c>
      <c r="M236" s="224">
        <v>0</v>
      </c>
      <c r="N236" s="256">
        <v>0</v>
      </c>
    </row>
    <row r="237" spans="1:14" ht="15" thickBot="1">
      <c r="A237" s="150"/>
      <c r="B237" s="166" t="s">
        <v>152</v>
      </c>
      <c r="C237" s="218"/>
      <c r="D237" s="182">
        <v>0</v>
      </c>
      <c r="E237" s="183">
        <v>0</v>
      </c>
      <c r="F237" s="183">
        <v>0</v>
      </c>
      <c r="G237" s="196">
        <v>0</v>
      </c>
      <c r="H237" s="218" t="s">
        <v>49</v>
      </c>
      <c r="I237" s="218" t="s">
        <v>49</v>
      </c>
      <c r="J237" s="219">
        <v>0</v>
      </c>
      <c r="K237" s="183">
        <v>0</v>
      </c>
      <c r="L237" s="183">
        <v>0</v>
      </c>
      <c r="M237" s="196">
        <v>0</v>
      </c>
      <c r="N237" s="181">
        <v>0</v>
      </c>
    </row>
    <row r="238" spans="1:14" ht="15" thickBot="1">
      <c r="A238" s="74" t="s">
        <v>52</v>
      </c>
      <c r="B238" s="75" t="s">
        <v>57</v>
      </c>
      <c r="C238" s="75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7"/>
    </row>
    <row r="239" spans="1:14" ht="14.25">
      <c r="A239" s="81" t="s">
        <v>40</v>
      </c>
      <c r="B239" s="81" t="s">
        <v>229</v>
      </c>
      <c r="C239" s="215">
        <v>7</v>
      </c>
      <c r="D239" s="212">
        <v>1.5</v>
      </c>
      <c r="E239" s="191">
        <v>1</v>
      </c>
      <c r="F239" s="176">
        <f aca="true" t="shared" si="23" ref="F239:F246">D239-E239</f>
        <v>0.5</v>
      </c>
      <c r="G239" s="224">
        <v>0</v>
      </c>
      <c r="H239" s="215" t="s">
        <v>175</v>
      </c>
      <c r="I239" s="256" t="s">
        <v>42</v>
      </c>
      <c r="J239" s="261">
        <v>34</v>
      </c>
      <c r="K239" s="226">
        <v>30</v>
      </c>
      <c r="L239" s="227">
        <v>0</v>
      </c>
      <c r="M239" s="172">
        <v>4</v>
      </c>
      <c r="N239" s="221">
        <f aca="true" t="shared" si="24" ref="N239:N249">F239*30</f>
        <v>15</v>
      </c>
    </row>
    <row r="240" spans="1:14" ht="14.25">
      <c r="A240" s="66" t="s">
        <v>43</v>
      </c>
      <c r="B240" s="66" t="s">
        <v>230</v>
      </c>
      <c r="C240" s="178">
        <v>8</v>
      </c>
      <c r="D240" s="205">
        <v>1</v>
      </c>
      <c r="E240" s="191">
        <v>1</v>
      </c>
      <c r="F240" s="176">
        <f t="shared" si="23"/>
        <v>0</v>
      </c>
      <c r="G240" s="206">
        <v>0</v>
      </c>
      <c r="H240" s="178" t="s">
        <v>175</v>
      </c>
      <c r="I240" s="178" t="s">
        <v>42</v>
      </c>
      <c r="J240" s="205">
        <v>34</v>
      </c>
      <c r="K240" s="180">
        <v>30</v>
      </c>
      <c r="L240" s="180">
        <v>0</v>
      </c>
      <c r="M240" s="177">
        <v>4</v>
      </c>
      <c r="N240" s="260">
        <f t="shared" si="24"/>
        <v>0</v>
      </c>
    </row>
    <row r="241" spans="1:14" ht="14.25">
      <c r="A241" s="66" t="s">
        <v>44</v>
      </c>
      <c r="B241" s="66" t="s">
        <v>231</v>
      </c>
      <c r="C241" s="178">
        <v>7</v>
      </c>
      <c r="D241" s="205">
        <v>1.5</v>
      </c>
      <c r="E241" s="191">
        <v>1</v>
      </c>
      <c r="F241" s="176">
        <f t="shared" si="23"/>
        <v>0.5</v>
      </c>
      <c r="G241" s="206">
        <v>0</v>
      </c>
      <c r="H241" s="178" t="s">
        <v>175</v>
      </c>
      <c r="I241" s="178" t="s">
        <v>42</v>
      </c>
      <c r="J241" s="205">
        <v>34</v>
      </c>
      <c r="K241" s="180">
        <v>30</v>
      </c>
      <c r="L241" s="180">
        <v>0</v>
      </c>
      <c r="M241" s="177">
        <v>4</v>
      </c>
      <c r="N241" s="202">
        <f t="shared" si="24"/>
        <v>15</v>
      </c>
    </row>
    <row r="242" spans="1:14" ht="14.25">
      <c r="A242" s="66" t="s">
        <v>45</v>
      </c>
      <c r="B242" s="66" t="s">
        <v>232</v>
      </c>
      <c r="C242" s="178">
        <v>7</v>
      </c>
      <c r="D242" s="205">
        <v>1.5</v>
      </c>
      <c r="E242" s="191">
        <v>1</v>
      </c>
      <c r="F242" s="176">
        <f t="shared" si="23"/>
        <v>0.5</v>
      </c>
      <c r="G242" s="206">
        <v>0</v>
      </c>
      <c r="H242" s="178" t="s">
        <v>175</v>
      </c>
      <c r="I242" s="178" t="s">
        <v>42</v>
      </c>
      <c r="J242" s="205">
        <v>34</v>
      </c>
      <c r="K242" s="180">
        <v>0</v>
      </c>
      <c r="L242" s="180">
        <v>30</v>
      </c>
      <c r="M242" s="177">
        <v>4</v>
      </c>
      <c r="N242" s="258">
        <f t="shared" si="24"/>
        <v>15</v>
      </c>
    </row>
    <row r="243" spans="1:14" ht="14.25">
      <c r="A243" s="66" t="s">
        <v>155</v>
      </c>
      <c r="B243" s="66" t="s">
        <v>233</v>
      </c>
      <c r="C243" s="178">
        <v>8</v>
      </c>
      <c r="D243" s="205">
        <v>2</v>
      </c>
      <c r="E243" s="191">
        <v>1</v>
      </c>
      <c r="F243" s="176">
        <f t="shared" si="23"/>
        <v>1</v>
      </c>
      <c r="G243" s="206">
        <v>0</v>
      </c>
      <c r="H243" s="178" t="s">
        <v>175</v>
      </c>
      <c r="I243" s="178" t="s">
        <v>42</v>
      </c>
      <c r="J243" s="205">
        <v>34</v>
      </c>
      <c r="K243" s="180">
        <v>30</v>
      </c>
      <c r="L243" s="180">
        <v>0</v>
      </c>
      <c r="M243" s="177">
        <v>4</v>
      </c>
      <c r="N243" s="258">
        <f t="shared" si="24"/>
        <v>30</v>
      </c>
    </row>
    <row r="244" spans="1:14" ht="14.25">
      <c r="A244" s="66" t="s">
        <v>156</v>
      </c>
      <c r="B244" s="66" t="s">
        <v>234</v>
      </c>
      <c r="C244" s="178">
        <v>7</v>
      </c>
      <c r="D244" s="205">
        <v>8.5</v>
      </c>
      <c r="E244" s="191">
        <v>1</v>
      </c>
      <c r="F244" s="176">
        <f t="shared" si="23"/>
        <v>7.5</v>
      </c>
      <c r="G244" s="206">
        <v>0</v>
      </c>
      <c r="H244" s="178" t="s">
        <v>175</v>
      </c>
      <c r="I244" s="178" t="s">
        <v>47</v>
      </c>
      <c r="J244" s="205">
        <f>SUM(K244:M244)</f>
        <v>30</v>
      </c>
      <c r="K244" s="180">
        <v>0</v>
      </c>
      <c r="L244" s="180">
        <v>15</v>
      </c>
      <c r="M244" s="177">
        <v>15</v>
      </c>
      <c r="N244" s="258">
        <f t="shared" si="24"/>
        <v>225</v>
      </c>
    </row>
    <row r="245" spans="1:14" ht="14.25">
      <c r="A245" s="66" t="s">
        <v>157</v>
      </c>
      <c r="B245" s="66" t="s">
        <v>235</v>
      </c>
      <c r="C245" s="178">
        <v>8</v>
      </c>
      <c r="D245" s="205">
        <v>7.5</v>
      </c>
      <c r="E245" s="191">
        <v>1</v>
      </c>
      <c r="F245" s="176">
        <f t="shared" si="23"/>
        <v>6.5</v>
      </c>
      <c r="G245" s="206">
        <v>0</v>
      </c>
      <c r="H245" s="178" t="s">
        <v>175</v>
      </c>
      <c r="I245" s="178" t="s">
        <v>47</v>
      </c>
      <c r="J245" s="205">
        <f>SUM(K245:M245)</f>
        <v>30</v>
      </c>
      <c r="K245" s="180">
        <v>0</v>
      </c>
      <c r="L245" s="180">
        <v>15</v>
      </c>
      <c r="M245" s="177">
        <v>15</v>
      </c>
      <c r="N245" s="258">
        <f t="shared" si="24"/>
        <v>195</v>
      </c>
    </row>
    <row r="246" spans="1:14" ht="15" thickBot="1">
      <c r="A246" s="94" t="s">
        <v>165</v>
      </c>
      <c r="B246" s="150" t="s">
        <v>236</v>
      </c>
      <c r="C246" s="181">
        <v>8</v>
      </c>
      <c r="D246" s="194">
        <v>1.5</v>
      </c>
      <c r="E246" s="195">
        <v>1</v>
      </c>
      <c r="F246" s="195">
        <f t="shared" si="23"/>
        <v>0.5</v>
      </c>
      <c r="G246" s="238">
        <v>0</v>
      </c>
      <c r="H246" s="239" t="s">
        <v>175</v>
      </c>
      <c r="I246" s="239" t="s">
        <v>42</v>
      </c>
      <c r="J246" s="194">
        <v>34</v>
      </c>
      <c r="K246" s="195">
        <v>30</v>
      </c>
      <c r="L246" s="195">
        <v>0</v>
      </c>
      <c r="M246" s="195">
        <v>4</v>
      </c>
      <c r="N246" s="260">
        <f t="shared" si="24"/>
        <v>15</v>
      </c>
    </row>
    <row r="247" spans="1:14" ht="15" thickBot="1">
      <c r="A247" s="87"/>
      <c r="B247" s="77" t="s">
        <v>48</v>
      </c>
      <c r="C247" s="228"/>
      <c r="D247" s="229">
        <f>SUM(D239:D246)</f>
        <v>25</v>
      </c>
      <c r="E247" s="230">
        <f>SUM(E239:E246)</f>
        <v>8</v>
      </c>
      <c r="F247" s="231">
        <f>SUM(F239:F246)</f>
        <v>17</v>
      </c>
      <c r="G247" s="232">
        <f>SUM(G239:G246)</f>
        <v>0</v>
      </c>
      <c r="H247" s="234" t="s">
        <v>49</v>
      </c>
      <c r="I247" s="234" t="s">
        <v>49</v>
      </c>
      <c r="J247" s="255">
        <f>SUM(J239:J246)</f>
        <v>264</v>
      </c>
      <c r="K247" s="231">
        <f>SUM(K239:K246)</f>
        <v>150</v>
      </c>
      <c r="L247" s="231">
        <f>SUM(L239:L246)</f>
        <v>60</v>
      </c>
      <c r="M247" s="233">
        <f>SUM(M239:M246)</f>
        <v>54</v>
      </c>
      <c r="N247" s="254">
        <f>SUM(N239:N246)</f>
        <v>510</v>
      </c>
    </row>
    <row r="248" spans="1:14" ht="14.25">
      <c r="A248" s="64"/>
      <c r="B248" s="60" t="s">
        <v>50</v>
      </c>
      <c r="C248" s="208"/>
      <c r="D248" s="190">
        <v>0</v>
      </c>
      <c r="E248" s="191">
        <v>0</v>
      </c>
      <c r="F248" s="176">
        <v>0</v>
      </c>
      <c r="G248" s="192">
        <v>0</v>
      </c>
      <c r="H248" s="170" t="s">
        <v>49</v>
      </c>
      <c r="I248" s="170" t="s">
        <v>49</v>
      </c>
      <c r="J248" s="177">
        <v>0</v>
      </c>
      <c r="K248" s="176">
        <v>0</v>
      </c>
      <c r="L248" s="176">
        <v>0</v>
      </c>
      <c r="M248" s="177">
        <v>0</v>
      </c>
      <c r="N248" s="221">
        <f t="shared" si="24"/>
        <v>0</v>
      </c>
    </row>
    <row r="249" spans="1:14" ht="15" thickBot="1">
      <c r="A249" s="99"/>
      <c r="B249" s="150" t="s">
        <v>152</v>
      </c>
      <c r="C249" s="252"/>
      <c r="D249" s="253">
        <f>D244+D245</f>
        <v>16</v>
      </c>
      <c r="E249" s="182">
        <f>E244+E245</f>
        <v>2</v>
      </c>
      <c r="F249" s="183">
        <f>D249-E249</f>
        <v>14</v>
      </c>
      <c r="G249" s="196">
        <v>0</v>
      </c>
      <c r="H249" s="181" t="s">
        <v>49</v>
      </c>
      <c r="I249" s="181" t="s">
        <v>49</v>
      </c>
      <c r="J249" s="253">
        <f>J244+J245</f>
        <v>60</v>
      </c>
      <c r="K249" s="182">
        <f>K244+K245</f>
        <v>0</v>
      </c>
      <c r="L249" s="182">
        <f>L244+L245</f>
        <v>30</v>
      </c>
      <c r="M249" s="219">
        <v>30</v>
      </c>
      <c r="N249" s="218">
        <f t="shared" si="24"/>
        <v>420</v>
      </c>
    </row>
    <row r="250" spans="1:14" ht="15" thickBot="1">
      <c r="A250" s="74" t="s">
        <v>56</v>
      </c>
      <c r="B250" s="75" t="s">
        <v>64</v>
      </c>
      <c r="C250" s="75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7"/>
    </row>
    <row r="251" spans="1:14" ht="14.25">
      <c r="A251" s="60" t="s">
        <v>40</v>
      </c>
      <c r="B251" s="60" t="s">
        <v>237</v>
      </c>
      <c r="C251" s="221">
        <v>7</v>
      </c>
      <c r="D251" s="191">
        <v>1.5</v>
      </c>
      <c r="E251" s="191">
        <v>1</v>
      </c>
      <c r="F251" s="176">
        <f>D251-E251</f>
        <v>0.5</v>
      </c>
      <c r="G251" s="201">
        <v>0</v>
      </c>
      <c r="H251" s="170" t="s">
        <v>175</v>
      </c>
      <c r="I251" s="170" t="s">
        <v>42</v>
      </c>
      <c r="J251" s="175">
        <f>SUM(K251:M251)</f>
        <v>34</v>
      </c>
      <c r="K251" s="176">
        <v>30</v>
      </c>
      <c r="L251" s="176">
        <v>0</v>
      </c>
      <c r="M251" s="177">
        <v>4</v>
      </c>
      <c r="N251" s="221">
        <f>F251*30</f>
        <v>15</v>
      </c>
    </row>
    <row r="252" spans="1:14" ht="14.25">
      <c r="A252" s="66" t="s">
        <v>43</v>
      </c>
      <c r="B252" s="66" t="s">
        <v>238</v>
      </c>
      <c r="C252" s="202">
        <v>7</v>
      </c>
      <c r="D252" s="205">
        <v>0.5</v>
      </c>
      <c r="E252" s="191">
        <v>0.5</v>
      </c>
      <c r="F252" s="176">
        <f>D252-E252</f>
        <v>0</v>
      </c>
      <c r="G252" s="206">
        <v>0</v>
      </c>
      <c r="H252" s="178" t="s">
        <v>175</v>
      </c>
      <c r="I252" s="178" t="s">
        <v>42</v>
      </c>
      <c r="J252" s="175">
        <f>SUM(K252:M252)</f>
        <v>17</v>
      </c>
      <c r="K252" s="180">
        <v>0</v>
      </c>
      <c r="L252" s="180">
        <v>15</v>
      </c>
      <c r="M252" s="177">
        <v>2</v>
      </c>
      <c r="N252" s="202">
        <f>F252*30</f>
        <v>0</v>
      </c>
    </row>
    <row r="253" spans="1:14" ht="14.25">
      <c r="A253" s="66" t="s">
        <v>44</v>
      </c>
      <c r="B253" s="66" t="s">
        <v>239</v>
      </c>
      <c r="C253" s="202">
        <v>8</v>
      </c>
      <c r="D253" s="205">
        <v>0.5</v>
      </c>
      <c r="E253" s="191">
        <v>0.5</v>
      </c>
      <c r="F253" s="176">
        <f>D253-E253</f>
        <v>0</v>
      </c>
      <c r="G253" s="206">
        <v>0</v>
      </c>
      <c r="H253" s="178" t="s">
        <v>175</v>
      </c>
      <c r="I253" s="178" t="s">
        <v>42</v>
      </c>
      <c r="J253" s="175">
        <f>SUM(K253:M253)</f>
        <v>17</v>
      </c>
      <c r="K253" s="180">
        <v>0</v>
      </c>
      <c r="L253" s="180">
        <v>15</v>
      </c>
      <c r="M253" s="177">
        <v>2</v>
      </c>
      <c r="N253" s="258">
        <f>F253*30</f>
        <v>0</v>
      </c>
    </row>
    <row r="254" spans="1:14" ht="15" thickBot="1">
      <c r="A254" s="66" t="s">
        <v>45</v>
      </c>
      <c r="B254" s="307" t="s">
        <v>270</v>
      </c>
      <c r="C254" s="218">
        <v>7</v>
      </c>
      <c r="D254" s="194">
        <v>1.5</v>
      </c>
      <c r="E254" s="191">
        <v>1</v>
      </c>
      <c r="F254" s="176">
        <f>D254-E254</f>
        <v>0.5</v>
      </c>
      <c r="G254" s="238">
        <v>0</v>
      </c>
      <c r="H254" s="239" t="s">
        <v>176</v>
      </c>
      <c r="I254" s="181" t="s">
        <v>42</v>
      </c>
      <c r="J254" s="175">
        <f>SUM(K254:M254)</f>
        <v>34</v>
      </c>
      <c r="K254" s="195">
        <v>30</v>
      </c>
      <c r="L254" s="195">
        <v>0</v>
      </c>
      <c r="M254" s="220">
        <v>4</v>
      </c>
      <c r="N254" s="258">
        <f>F254*30</f>
        <v>15</v>
      </c>
    </row>
    <row r="255" spans="1:14" ht="15" thickBot="1">
      <c r="A255" s="87"/>
      <c r="B255" s="87" t="s">
        <v>48</v>
      </c>
      <c r="C255" s="255"/>
      <c r="D255" s="229">
        <f>SUM(D251:D254)</f>
        <v>4</v>
      </c>
      <c r="E255" s="230">
        <f>SUM(E251:E254)</f>
        <v>3</v>
      </c>
      <c r="F255" s="231">
        <f>SUM(F251:F254)</f>
        <v>1</v>
      </c>
      <c r="G255" s="232">
        <f>SUM(G251:G254)</f>
        <v>0</v>
      </c>
      <c r="H255" s="234" t="s">
        <v>49</v>
      </c>
      <c r="I255" s="234" t="s">
        <v>49</v>
      </c>
      <c r="J255" s="233">
        <f>SUM(J251:J254)</f>
        <v>102</v>
      </c>
      <c r="K255" s="231">
        <f>SUM(K251:K254)</f>
        <v>60</v>
      </c>
      <c r="L255" s="231">
        <f>SUM(L251:L254)</f>
        <v>30</v>
      </c>
      <c r="M255" s="233">
        <f>SUM(M251:M254)</f>
        <v>12</v>
      </c>
      <c r="N255" s="254">
        <f>F255*30</f>
        <v>30</v>
      </c>
    </row>
    <row r="256" spans="1:14" ht="14.25">
      <c r="A256" s="63"/>
      <c r="B256" s="63" t="s">
        <v>50</v>
      </c>
      <c r="C256" s="175"/>
      <c r="D256" s="190">
        <v>0</v>
      </c>
      <c r="E256" s="191">
        <v>0</v>
      </c>
      <c r="F256" s="176">
        <v>0</v>
      </c>
      <c r="G256" s="192">
        <v>0</v>
      </c>
      <c r="H256" s="174" t="s">
        <v>49</v>
      </c>
      <c r="I256" s="174" t="s">
        <v>49</v>
      </c>
      <c r="J256" s="177">
        <v>0</v>
      </c>
      <c r="K256" s="176">
        <v>0</v>
      </c>
      <c r="L256" s="176">
        <v>0</v>
      </c>
      <c r="M256" s="201">
        <v>0</v>
      </c>
      <c r="N256" s="174">
        <v>0</v>
      </c>
    </row>
    <row r="257" spans="1:14" ht="15" thickBot="1">
      <c r="A257" s="67"/>
      <c r="B257" s="73" t="s">
        <v>152</v>
      </c>
      <c r="C257" s="209"/>
      <c r="D257" s="193">
        <v>0</v>
      </c>
      <c r="E257" s="194">
        <v>0</v>
      </c>
      <c r="F257" s="195">
        <v>0</v>
      </c>
      <c r="G257" s="196">
        <v>0</v>
      </c>
      <c r="H257" s="188" t="s">
        <v>49</v>
      </c>
      <c r="I257" s="188" t="s">
        <v>49</v>
      </c>
      <c r="J257" s="197">
        <v>0</v>
      </c>
      <c r="K257" s="195">
        <v>0</v>
      </c>
      <c r="L257" s="195">
        <v>0</v>
      </c>
      <c r="M257" s="196">
        <v>0</v>
      </c>
      <c r="N257" s="239">
        <v>0</v>
      </c>
    </row>
    <row r="258" spans="1:14" ht="15" thickBot="1">
      <c r="A258" s="74" t="s">
        <v>63</v>
      </c>
      <c r="B258" s="75" t="s">
        <v>67</v>
      </c>
      <c r="C258" s="75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7"/>
    </row>
    <row r="259" spans="1:14" ht="14.25">
      <c r="A259" s="60" t="s">
        <v>40</v>
      </c>
      <c r="B259" s="110" t="s">
        <v>97</v>
      </c>
      <c r="C259" s="221">
        <v>7</v>
      </c>
      <c r="D259" s="191">
        <v>2</v>
      </c>
      <c r="E259" s="191">
        <f aca="true" t="shared" si="25" ref="E259:E264">D259/2</f>
        <v>1</v>
      </c>
      <c r="F259" s="176">
        <f aca="true" t="shared" si="26" ref="F259:F264">D259-E259</f>
        <v>1</v>
      </c>
      <c r="G259" s="201">
        <v>0</v>
      </c>
      <c r="H259" s="221" t="s">
        <v>176</v>
      </c>
      <c r="I259" s="221" t="s">
        <v>42</v>
      </c>
      <c r="J259" s="191">
        <f>SUM(K259:M259)</f>
        <v>34</v>
      </c>
      <c r="K259" s="176">
        <v>30</v>
      </c>
      <c r="L259" s="176">
        <v>0</v>
      </c>
      <c r="M259" s="201">
        <v>4</v>
      </c>
      <c r="N259" s="221">
        <f aca="true" t="shared" si="27" ref="N259:N265">F259*30</f>
        <v>30</v>
      </c>
    </row>
    <row r="260" spans="1:14" ht="14.25">
      <c r="A260" s="66" t="s">
        <v>43</v>
      </c>
      <c r="B260" s="161" t="s">
        <v>97</v>
      </c>
      <c r="C260" s="202">
        <v>7</v>
      </c>
      <c r="D260" s="205">
        <v>1</v>
      </c>
      <c r="E260" s="191">
        <f t="shared" si="25"/>
        <v>0.5</v>
      </c>
      <c r="F260" s="176">
        <f t="shared" si="26"/>
        <v>0.5</v>
      </c>
      <c r="G260" s="206">
        <v>0</v>
      </c>
      <c r="H260" s="202" t="s">
        <v>175</v>
      </c>
      <c r="I260" s="202" t="s">
        <v>42</v>
      </c>
      <c r="J260" s="191">
        <f aca="true" t="shared" si="28" ref="J260:J265">SUM(K260:M260)</f>
        <v>17</v>
      </c>
      <c r="K260" s="180">
        <v>0</v>
      </c>
      <c r="L260" s="180">
        <v>15</v>
      </c>
      <c r="M260" s="192">
        <v>2</v>
      </c>
      <c r="N260" s="258">
        <f t="shared" si="27"/>
        <v>15</v>
      </c>
    </row>
    <row r="261" spans="1:14" ht="14.25">
      <c r="A261" s="66" t="s">
        <v>44</v>
      </c>
      <c r="B261" s="161" t="s">
        <v>98</v>
      </c>
      <c r="C261" s="202">
        <v>8</v>
      </c>
      <c r="D261" s="205">
        <v>3</v>
      </c>
      <c r="E261" s="191">
        <f t="shared" si="25"/>
        <v>1.5</v>
      </c>
      <c r="F261" s="176">
        <f t="shared" si="26"/>
        <v>1.5</v>
      </c>
      <c r="G261" s="206">
        <v>1</v>
      </c>
      <c r="H261" s="202" t="s">
        <v>176</v>
      </c>
      <c r="I261" s="202" t="s">
        <v>42</v>
      </c>
      <c r="J261" s="191">
        <f t="shared" si="28"/>
        <v>34</v>
      </c>
      <c r="K261" s="180">
        <v>30</v>
      </c>
      <c r="L261" s="180">
        <v>0</v>
      </c>
      <c r="M261" s="192">
        <v>4</v>
      </c>
      <c r="N261" s="256">
        <f t="shared" si="27"/>
        <v>45</v>
      </c>
    </row>
    <row r="262" spans="1:14" ht="14.25">
      <c r="A262" s="66" t="s">
        <v>45</v>
      </c>
      <c r="B262" s="161" t="s">
        <v>98</v>
      </c>
      <c r="C262" s="202">
        <v>8</v>
      </c>
      <c r="D262" s="205">
        <v>2</v>
      </c>
      <c r="E262" s="191">
        <f t="shared" si="25"/>
        <v>1</v>
      </c>
      <c r="F262" s="176">
        <f t="shared" si="26"/>
        <v>1</v>
      </c>
      <c r="G262" s="206">
        <v>1</v>
      </c>
      <c r="H262" s="202" t="s">
        <v>175</v>
      </c>
      <c r="I262" s="202" t="s">
        <v>42</v>
      </c>
      <c r="J262" s="191">
        <f t="shared" si="28"/>
        <v>17</v>
      </c>
      <c r="K262" s="180">
        <v>0</v>
      </c>
      <c r="L262" s="180">
        <v>15</v>
      </c>
      <c r="M262" s="192">
        <v>2</v>
      </c>
      <c r="N262" s="202">
        <f t="shared" si="27"/>
        <v>30</v>
      </c>
    </row>
    <row r="263" spans="1:14" ht="14.25">
      <c r="A263" s="66" t="s">
        <v>155</v>
      </c>
      <c r="B263" s="161" t="s">
        <v>99</v>
      </c>
      <c r="C263" s="202">
        <v>7</v>
      </c>
      <c r="D263" s="205">
        <v>2</v>
      </c>
      <c r="E263" s="191">
        <f t="shared" si="25"/>
        <v>1</v>
      </c>
      <c r="F263" s="176">
        <f t="shared" si="26"/>
        <v>1</v>
      </c>
      <c r="G263" s="206">
        <v>1</v>
      </c>
      <c r="H263" s="202" t="s">
        <v>175</v>
      </c>
      <c r="I263" s="202" t="s">
        <v>42</v>
      </c>
      <c r="J263" s="191">
        <f t="shared" si="28"/>
        <v>34</v>
      </c>
      <c r="K263" s="180">
        <v>0</v>
      </c>
      <c r="L263" s="180">
        <v>30</v>
      </c>
      <c r="M263" s="192">
        <v>4</v>
      </c>
      <c r="N263" s="258">
        <f t="shared" si="27"/>
        <v>30</v>
      </c>
    </row>
    <row r="264" spans="1:14" ht="15" thickBot="1">
      <c r="A264" s="150" t="s">
        <v>156</v>
      </c>
      <c r="B264" s="166" t="s">
        <v>100</v>
      </c>
      <c r="C264" s="218">
        <v>8</v>
      </c>
      <c r="D264" s="194">
        <v>3</v>
      </c>
      <c r="E264" s="191">
        <f t="shared" si="25"/>
        <v>1.5</v>
      </c>
      <c r="F264" s="176">
        <f t="shared" si="26"/>
        <v>1.5</v>
      </c>
      <c r="G264" s="238">
        <v>1</v>
      </c>
      <c r="H264" s="257" t="s">
        <v>175</v>
      </c>
      <c r="I264" s="239" t="s">
        <v>42</v>
      </c>
      <c r="J264" s="253">
        <f t="shared" si="28"/>
        <v>34</v>
      </c>
      <c r="K264" s="195">
        <v>0</v>
      </c>
      <c r="L264" s="195">
        <v>30</v>
      </c>
      <c r="M264" s="214">
        <v>4</v>
      </c>
      <c r="N264" s="174">
        <f t="shared" si="27"/>
        <v>45</v>
      </c>
    </row>
    <row r="265" spans="1:14" ht="15" thickBot="1">
      <c r="A265" s="68"/>
      <c r="B265" s="87" t="s">
        <v>48</v>
      </c>
      <c r="C265" s="228"/>
      <c r="D265" s="229">
        <f>SUM(D259:D264)</f>
        <v>13</v>
      </c>
      <c r="E265" s="230">
        <f>SUM(E259:E264)</f>
        <v>6.5</v>
      </c>
      <c r="F265" s="231">
        <f>SUM(F259:F264)</f>
        <v>6.5</v>
      </c>
      <c r="G265" s="232">
        <f>SUM(G259:G264)</f>
        <v>4</v>
      </c>
      <c r="H265" s="254" t="s">
        <v>49</v>
      </c>
      <c r="I265" s="234" t="s">
        <v>49</v>
      </c>
      <c r="J265" s="229">
        <f t="shared" si="28"/>
        <v>170</v>
      </c>
      <c r="K265" s="231">
        <f>SUM(K259:K264)</f>
        <v>60</v>
      </c>
      <c r="L265" s="231">
        <f>SUM(L259:L264)</f>
        <v>90</v>
      </c>
      <c r="M265" s="232">
        <f>SUM(M259:M264)</f>
        <v>20</v>
      </c>
      <c r="N265" s="234">
        <f t="shared" si="27"/>
        <v>195</v>
      </c>
    </row>
    <row r="266" spans="1:14" ht="14.25">
      <c r="A266" s="64"/>
      <c r="B266" s="63" t="s">
        <v>50</v>
      </c>
      <c r="C266" s="208"/>
      <c r="D266" s="190">
        <v>0</v>
      </c>
      <c r="E266" s="191">
        <v>0</v>
      </c>
      <c r="F266" s="176">
        <v>0</v>
      </c>
      <c r="G266" s="192">
        <v>4</v>
      </c>
      <c r="H266" s="258" t="s">
        <v>49</v>
      </c>
      <c r="I266" s="174" t="s">
        <v>49</v>
      </c>
      <c r="J266" s="176">
        <f>SUM(J261:J264)</f>
        <v>119</v>
      </c>
      <c r="K266" s="176">
        <f>SUM(K261:K264)</f>
        <v>30</v>
      </c>
      <c r="L266" s="176">
        <f>SUM(L261:L264)</f>
        <v>75</v>
      </c>
      <c r="M266" s="192">
        <v>0</v>
      </c>
      <c r="N266" s="176">
        <f>SUM(N261:N264)</f>
        <v>150</v>
      </c>
    </row>
    <row r="267" spans="1:14" ht="15" thickBot="1">
      <c r="A267" s="67"/>
      <c r="B267" s="73" t="s">
        <v>152</v>
      </c>
      <c r="C267" s="209"/>
      <c r="D267" s="193">
        <v>0</v>
      </c>
      <c r="E267" s="194">
        <v>0</v>
      </c>
      <c r="F267" s="195">
        <v>0</v>
      </c>
      <c r="G267" s="196">
        <v>0</v>
      </c>
      <c r="H267" s="207" t="s">
        <v>49</v>
      </c>
      <c r="I267" s="188" t="s">
        <v>49</v>
      </c>
      <c r="J267" s="197">
        <v>0</v>
      </c>
      <c r="K267" s="195">
        <v>0</v>
      </c>
      <c r="L267" s="195">
        <v>0</v>
      </c>
      <c r="M267" s="196">
        <v>0</v>
      </c>
      <c r="N267" s="239">
        <v>0</v>
      </c>
    </row>
    <row r="268" spans="1:14" ht="15" thickBot="1">
      <c r="A268" s="74" t="s">
        <v>181</v>
      </c>
      <c r="B268" s="75" t="s">
        <v>182</v>
      </c>
      <c r="C268" s="76"/>
      <c r="D268" s="76"/>
      <c r="E268" s="76"/>
      <c r="F268" s="76"/>
      <c r="G268" s="76"/>
      <c r="H268" s="116"/>
      <c r="I268" s="116"/>
      <c r="J268" s="76"/>
      <c r="K268" s="76"/>
      <c r="L268" s="76"/>
      <c r="M268" s="76"/>
      <c r="N268" s="77"/>
    </row>
    <row r="269" spans="1:14" ht="14.25">
      <c r="A269" s="60" t="s">
        <v>40</v>
      </c>
      <c r="B269" s="110" t="s">
        <v>148</v>
      </c>
      <c r="C269" s="170">
        <v>7</v>
      </c>
      <c r="D269" s="200">
        <v>2</v>
      </c>
      <c r="E269" s="172">
        <v>0</v>
      </c>
      <c r="F269" s="172">
        <v>2</v>
      </c>
      <c r="G269" s="201">
        <v>2</v>
      </c>
      <c r="H269" s="170" t="s">
        <v>175</v>
      </c>
      <c r="I269" s="170" t="s">
        <v>47</v>
      </c>
      <c r="J269" s="200">
        <v>1</v>
      </c>
      <c r="K269" s="172">
        <v>0</v>
      </c>
      <c r="L269" s="172">
        <v>0</v>
      </c>
      <c r="M269" s="173">
        <v>1</v>
      </c>
      <c r="N269" s="201">
        <v>60</v>
      </c>
    </row>
    <row r="270" spans="1:14" ht="15" thickBot="1">
      <c r="A270" s="69" t="s">
        <v>43</v>
      </c>
      <c r="B270" s="54" t="s">
        <v>149</v>
      </c>
      <c r="C270" s="181">
        <v>8</v>
      </c>
      <c r="D270" s="182">
        <v>2</v>
      </c>
      <c r="E270" s="183">
        <v>0</v>
      </c>
      <c r="F270" s="186">
        <v>2</v>
      </c>
      <c r="G270" s="196">
        <v>2</v>
      </c>
      <c r="H270" s="181" t="s">
        <v>175</v>
      </c>
      <c r="I270" s="181" t="s">
        <v>47</v>
      </c>
      <c r="J270" s="182">
        <v>1</v>
      </c>
      <c r="K270" s="183">
        <v>0</v>
      </c>
      <c r="L270" s="183">
        <v>0</v>
      </c>
      <c r="M270" s="183">
        <v>1</v>
      </c>
      <c r="N270" s="187">
        <v>60</v>
      </c>
    </row>
    <row r="271" spans="1:14" ht="15" thickBot="1">
      <c r="A271" s="80"/>
      <c r="B271" s="106"/>
      <c r="C271" s="76"/>
      <c r="D271" s="106"/>
      <c r="E271" s="106"/>
      <c r="F271" s="106"/>
      <c r="G271" s="76"/>
      <c r="H271" s="116"/>
      <c r="I271" s="121"/>
      <c r="J271" s="106"/>
      <c r="K271" s="106"/>
      <c r="L271" s="106"/>
      <c r="M271" s="106"/>
      <c r="N271" s="107"/>
    </row>
    <row r="272" spans="1:14" ht="14.25">
      <c r="A272" s="319" t="s">
        <v>72</v>
      </c>
      <c r="B272" s="320"/>
      <c r="C272" s="221">
        <v>7</v>
      </c>
      <c r="D272" s="199">
        <f>D224+D227+D228+D230+D233+D239+D241+D242+D244+D251+D252+D254+D259+D260+D263+D269</f>
        <v>30</v>
      </c>
      <c r="E272" s="172">
        <f>E224+E227+E228+E230+E233+E239+E241+E242+E244+E251+E252+E254+E259+E260+E263+E269</f>
        <v>14.5</v>
      </c>
      <c r="F272" s="172">
        <f>F224+F227+F228+F230+F233+F239+F241+F242+F244+F251+F252+F254+F259+F260+F263+F269</f>
        <v>15.5</v>
      </c>
      <c r="G272" s="170">
        <f>G224+G227+G228+G230+G233+G239+G241+G242+G244+G251+G252+G254+G259+G260+G263+G269</f>
        <v>3</v>
      </c>
      <c r="H272" s="170" t="s">
        <v>49</v>
      </c>
      <c r="I272" s="171" t="s">
        <v>49</v>
      </c>
      <c r="J272" s="199">
        <f>J224+J227+J228+J230+J233+J239+J241+J242+J244+J251+J252+J254+J259+J260+J263+J269</f>
        <v>488</v>
      </c>
      <c r="K272" s="172">
        <f>K224+K227+K228+K230+K233+K239+K241+K242+K244+K251+K252+K254+K259+K260+K263+K269</f>
        <v>285</v>
      </c>
      <c r="L272" s="172">
        <f>L224+L227+L228+L230+L233+L239+L241+L242+L244+L251+L252+L254+L259+L260+L263+L269</f>
        <v>135</v>
      </c>
      <c r="M272" s="171">
        <f>M224+M227+M228+M230+M233+M239+M241+M242+M244+M251+M252+M254+M259+M260+M263+M269</f>
        <v>68</v>
      </c>
      <c r="N272" s="221">
        <f>N224+N227+N228+N230+N233+N239+N241+N242+N244+N251+N252+N254+N259+N260+N263+N269</f>
        <v>465</v>
      </c>
    </row>
    <row r="273" spans="1:14" ht="15" thickBot="1">
      <c r="A273" s="321" t="s">
        <v>72</v>
      </c>
      <c r="B273" s="322"/>
      <c r="C273" s="207">
        <v>8</v>
      </c>
      <c r="D273" s="210">
        <f>D225+D226+D229+D231+D232+D234+D240+D243+D245+D246+D253+D261+D262+D264+D270</f>
        <v>30</v>
      </c>
      <c r="E273" s="186">
        <f>E225+E226+E229+E231+E232+E234+E240+E243+E245+E246+E253+E261+E262+E264+E270</f>
        <v>14.5</v>
      </c>
      <c r="F273" s="186">
        <f>F225+F226+F229+F231+F232+F234+F240+F243+F245+F246+F253+F261+F262+F264+F270</f>
        <v>15.5</v>
      </c>
      <c r="G273" s="188">
        <f>G225+G226+G229+G231+G232+G234+G240+G243+G245+G246+G253+G261+G262+G264+G270</f>
        <v>5</v>
      </c>
      <c r="H273" s="188" t="s">
        <v>49</v>
      </c>
      <c r="I273" s="189" t="s">
        <v>49</v>
      </c>
      <c r="J273" s="210">
        <f>J225+J226+J229+J231+J232+J234+J240+J243+J245+J246+J253+J261+J262+J264+J270</f>
        <v>437</v>
      </c>
      <c r="K273" s="186">
        <f>K225+K226+K229+K231+K232+K234+K240+K243+K245+K246+K253+K261+K262+K264+K270</f>
        <v>240</v>
      </c>
      <c r="L273" s="186">
        <f>L225+L226+L229+L231+L232+L234+L240+L243+L245+L246+L253+L261+L262+L264+L270</f>
        <v>135</v>
      </c>
      <c r="M273" s="189">
        <f>M225+M226+M229+M231+M232+M234+M240+M243+M245+M246+M253+M261+M262+M264+M270</f>
        <v>62</v>
      </c>
      <c r="N273" s="207">
        <f>N225+N226+N229+N231+N232+N234+N240+N243+N245+N246+N253+N261+N262+N264+N270</f>
        <v>465</v>
      </c>
    </row>
    <row r="274" spans="1:14" ht="15" thickBot="1">
      <c r="A274" s="103"/>
      <c r="B274" s="104"/>
      <c r="C274" s="105"/>
      <c r="D274" s="105"/>
      <c r="E274" s="105"/>
      <c r="F274" s="105"/>
      <c r="G274" s="106"/>
      <c r="H274" s="106"/>
      <c r="I274" s="106"/>
      <c r="J274" s="106"/>
      <c r="K274" s="106"/>
      <c r="L274" s="106"/>
      <c r="M274" s="106"/>
      <c r="N274" s="107"/>
    </row>
    <row r="275" spans="1:14" ht="15" thickBot="1">
      <c r="A275" s="323" t="s">
        <v>101</v>
      </c>
      <c r="B275" s="324"/>
      <c r="C275" s="108" t="s">
        <v>49</v>
      </c>
      <c r="D275" s="88">
        <f>D272+D273</f>
        <v>60</v>
      </c>
      <c r="E275" s="89">
        <f>E272+E273</f>
        <v>29</v>
      </c>
      <c r="F275" s="89">
        <f>F272+F273</f>
        <v>31</v>
      </c>
      <c r="G275" s="236">
        <f>G272+G273</f>
        <v>8</v>
      </c>
      <c r="H275" s="108" t="s">
        <v>49</v>
      </c>
      <c r="I275" s="236" t="s">
        <v>49</v>
      </c>
      <c r="J275" s="88">
        <f>J272+J273</f>
        <v>925</v>
      </c>
      <c r="K275" s="89">
        <f>K272+K273</f>
        <v>525</v>
      </c>
      <c r="L275" s="89">
        <f>L272+L273</f>
        <v>270</v>
      </c>
      <c r="M275" s="116">
        <f>M272+M273</f>
        <v>130</v>
      </c>
      <c r="N275" s="108">
        <f>N272+N273</f>
        <v>930</v>
      </c>
    </row>
    <row r="276" spans="1:14" ht="14.25">
      <c r="A276" s="109"/>
      <c r="B276" s="109"/>
      <c r="C276" s="106"/>
      <c r="D276" s="106"/>
      <c r="E276" s="106"/>
      <c r="F276" s="106"/>
      <c r="G276" s="106"/>
      <c r="H276" s="106"/>
      <c r="I276" s="106"/>
      <c r="J276" s="106"/>
      <c r="K276" s="106"/>
      <c r="L276" s="106"/>
      <c r="M276" s="106"/>
      <c r="N276" s="106"/>
    </row>
    <row r="277" spans="1:14" ht="14.25">
      <c r="A277" s="105"/>
      <c r="B277" s="104" t="s">
        <v>74</v>
      </c>
      <c r="C277" s="105"/>
      <c r="D277" s="105"/>
      <c r="E277" s="105"/>
      <c r="F277" s="105"/>
      <c r="G277" s="106"/>
      <c r="H277" s="106"/>
      <c r="I277" s="106"/>
      <c r="J277" s="106"/>
      <c r="K277" s="106"/>
      <c r="L277" s="106"/>
      <c r="M277" s="106"/>
      <c r="N277" s="106"/>
    </row>
    <row r="278" spans="1:14" ht="14.25">
      <c r="A278" s="105"/>
      <c r="B278" s="104"/>
      <c r="C278" s="105"/>
      <c r="D278" s="105"/>
      <c r="E278" s="105"/>
      <c r="F278" s="105"/>
      <c r="G278" s="106"/>
      <c r="H278" s="106"/>
      <c r="I278" s="106"/>
      <c r="J278" s="106"/>
      <c r="K278" s="106"/>
      <c r="L278" s="106"/>
      <c r="M278" s="106"/>
      <c r="N278" s="106"/>
    </row>
    <row r="279" spans="1:14" ht="14.25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</row>
    <row r="280" spans="1:14" ht="14.25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</row>
    <row r="281" spans="1:14" ht="15" thickBot="1">
      <c r="A281" s="50"/>
      <c r="B281" s="46" t="s">
        <v>102</v>
      </c>
      <c r="C281" s="50"/>
      <c r="D281" s="50"/>
      <c r="E281" s="50"/>
      <c r="F281" s="50"/>
      <c r="G281" s="53"/>
      <c r="H281" s="50"/>
      <c r="I281" s="50"/>
      <c r="J281" s="50"/>
      <c r="K281" s="50"/>
      <c r="L281" s="50"/>
      <c r="M281" s="50"/>
      <c r="N281" s="50"/>
    </row>
    <row r="282" spans="1:14" ht="14.25">
      <c r="A282" s="4" t="s">
        <v>8</v>
      </c>
      <c r="B282" s="5"/>
      <c r="C282" s="6"/>
      <c r="D282" s="325" t="s">
        <v>9</v>
      </c>
      <c r="E282" s="312"/>
      <c r="F282" s="312"/>
      <c r="G282" s="245" t="s">
        <v>10</v>
      </c>
      <c r="H282" s="8" t="s">
        <v>11</v>
      </c>
      <c r="I282" s="4" t="s">
        <v>12</v>
      </c>
      <c r="J282" s="325" t="s">
        <v>13</v>
      </c>
      <c r="K282" s="312"/>
      <c r="L282" s="312"/>
      <c r="M282" s="312"/>
      <c r="N282" s="314" t="s">
        <v>153</v>
      </c>
    </row>
    <row r="283" spans="1:14" ht="14.25">
      <c r="A283" s="9"/>
      <c r="B283" s="10" t="s">
        <v>14</v>
      </c>
      <c r="C283" s="11" t="s">
        <v>15</v>
      </c>
      <c r="D283" s="12" t="s">
        <v>16</v>
      </c>
      <c r="E283" s="13" t="s">
        <v>17</v>
      </c>
      <c r="F283" s="14" t="s">
        <v>18</v>
      </c>
      <c r="G283" s="246" t="s">
        <v>19</v>
      </c>
      <c r="H283" s="16" t="s">
        <v>20</v>
      </c>
      <c r="I283" s="9" t="s">
        <v>21</v>
      </c>
      <c r="J283" s="17" t="s">
        <v>16</v>
      </c>
      <c r="K283" s="309" t="s">
        <v>22</v>
      </c>
      <c r="L283" s="309"/>
      <c r="M283" s="152" t="s">
        <v>23</v>
      </c>
      <c r="N283" s="315"/>
    </row>
    <row r="284" spans="1:14" ht="12" customHeight="1">
      <c r="A284" s="19"/>
      <c r="B284" s="10" t="s">
        <v>24</v>
      </c>
      <c r="C284" s="11"/>
      <c r="D284" s="9"/>
      <c r="E284" s="13" t="s">
        <v>25</v>
      </c>
      <c r="F284" s="20" t="s">
        <v>26</v>
      </c>
      <c r="G284" s="247" t="s">
        <v>27</v>
      </c>
      <c r="H284" s="16"/>
      <c r="I284" s="22" t="s">
        <v>28</v>
      </c>
      <c r="J284" s="23"/>
      <c r="K284" s="24" t="s">
        <v>29</v>
      </c>
      <c r="L284" s="25" t="s">
        <v>116</v>
      </c>
      <c r="M284" s="153"/>
      <c r="N284" s="315"/>
    </row>
    <row r="285" spans="1:14" ht="14.25" customHeight="1">
      <c r="A285" s="9"/>
      <c r="B285" s="10"/>
      <c r="C285" s="16"/>
      <c r="D285" s="9"/>
      <c r="E285" s="13" t="s">
        <v>30</v>
      </c>
      <c r="F285" s="20" t="s">
        <v>31</v>
      </c>
      <c r="G285" s="247" t="s">
        <v>32</v>
      </c>
      <c r="H285" s="16"/>
      <c r="I285" s="9" t="s">
        <v>33</v>
      </c>
      <c r="J285" s="27"/>
      <c r="K285" s="28"/>
      <c r="L285" s="29"/>
      <c r="M285" s="154"/>
      <c r="N285" s="315"/>
    </row>
    <row r="286" spans="1:14" ht="13.5" customHeight="1">
      <c r="A286" s="9"/>
      <c r="B286" s="31"/>
      <c r="C286" s="32"/>
      <c r="D286" s="9"/>
      <c r="E286" s="13" t="s">
        <v>34</v>
      </c>
      <c r="F286" s="20"/>
      <c r="G286" s="247" t="s">
        <v>35</v>
      </c>
      <c r="H286" s="16"/>
      <c r="I286" s="9" t="s">
        <v>36</v>
      </c>
      <c r="J286" s="27"/>
      <c r="K286" s="28"/>
      <c r="L286" s="13"/>
      <c r="M286" s="20"/>
      <c r="N286" s="315"/>
    </row>
    <row r="287" spans="1:14" ht="14.25" customHeight="1">
      <c r="A287" s="9"/>
      <c r="B287" s="31"/>
      <c r="C287" s="32"/>
      <c r="D287" s="9"/>
      <c r="E287" s="13"/>
      <c r="F287" s="20"/>
      <c r="G287" s="247"/>
      <c r="H287" s="16"/>
      <c r="I287" s="9"/>
      <c r="J287" s="27"/>
      <c r="K287" s="28"/>
      <c r="L287" s="13"/>
      <c r="M287" s="20"/>
      <c r="N287" s="315"/>
    </row>
    <row r="288" spans="1:14" ht="15" thickBot="1">
      <c r="A288" s="33"/>
      <c r="B288" s="34"/>
      <c r="C288" s="3"/>
      <c r="D288" s="33"/>
      <c r="E288" s="35"/>
      <c r="F288" s="36"/>
      <c r="G288" s="248"/>
      <c r="H288" s="3"/>
      <c r="I288" s="33"/>
      <c r="J288" s="37"/>
      <c r="K288" s="38"/>
      <c r="L288" s="35"/>
      <c r="M288" s="36"/>
      <c r="N288" s="316"/>
    </row>
    <row r="289" spans="1:14" ht="15" customHeight="1" thickBot="1">
      <c r="A289" s="51"/>
      <c r="B289" s="52" t="s">
        <v>37</v>
      </c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4"/>
    </row>
    <row r="290" spans="1:14" ht="15" customHeight="1" thickBot="1">
      <c r="A290" s="74" t="s">
        <v>38</v>
      </c>
      <c r="B290" s="75" t="s">
        <v>53</v>
      </c>
      <c r="C290" s="75"/>
      <c r="D290" s="75"/>
      <c r="E290" s="75"/>
      <c r="F290" s="76"/>
      <c r="G290" s="76"/>
      <c r="H290" s="76"/>
      <c r="I290" s="76"/>
      <c r="J290" s="76"/>
      <c r="K290" s="76"/>
      <c r="L290" s="76"/>
      <c r="M290" s="76"/>
      <c r="N290" s="77"/>
    </row>
    <row r="291" spans="1:14" ht="15" customHeight="1">
      <c r="A291" s="167" t="s">
        <v>40</v>
      </c>
      <c r="B291" s="60" t="s">
        <v>240</v>
      </c>
      <c r="C291" s="175">
        <v>9</v>
      </c>
      <c r="D291" s="190">
        <v>1.5</v>
      </c>
      <c r="E291" s="191">
        <v>1</v>
      </c>
      <c r="F291" s="176">
        <f aca="true" t="shared" si="29" ref="F291:F296">D291-E291</f>
        <v>0.5</v>
      </c>
      <c r="G291" s="201">
        <v>0</v>
      </c>
      <c r="H291" s="221" t="s">
        <v>176</v>
      </c>
      <c r="I291" s="174" t="s">
        <v>42</v>
      </c>
      <c r="J291" s="199">
        <f aca="true" t="shared" si="30" ref="J291:J296">SUM(K291:M291)</f>
        <v>34</v>
      </c>
      <c r="K291" s="172">
        <v>30</v>
      </c>
      <c r="L291" s="172">
        <v>0</v>
      </c>
      <c r="M291" s="173">
        <v>4</v>
      </c>
      <c r="N291" s="221">
        <f aca="true" t="shared" si="31" ref="N291:N297">F291*30</f>
        <v>15</v>
      </c>
    </row>
    <row r="292" spans="1:14" ht="15" customHeight="1">
      <c r="A292" s="259" t="s">
        <v>43</v>
      </c>
      <c r="B292" s="66" t="s">
        <v>240</v>
      </c>
      <c r="C292" s="202">
        <v>9</v>
      </c>
      <c r="D292" s="205">
        <v>1</v>
      </c>
      <c r="E292" s="191">
        <v>1</v>
      </c>
      <c r="F292" s="176">
        <f t="shared" si="29"/>
        <v>0</v>
      </c>
      <c r="G292" s="206">
        <v>0</v>
      </c>
      <c r="H292" s="202" t="s">
        <v>175</v>
      </c>
      <c r="I292" s="202" t="s">
        <v>42</v>
      </c>
      <c r="J292" s="251">
        <f t="shared" si="30"/>
        <v>34</v>
      </c>
      <c r="K292" s="180">
        <v>0</v>
      </c>
      <c r="L292" s="180">
        <v>30</v>
      </c>
      <c r="M292" s="177">
        <v>4</v>
      </c>
      <c r="N292" s="202">
        <f t="shared" si="31"/>
        <v>0</v>
      </c>
    </row>
    <row r="293" spans="1:14" ht="15" customHeight="1">
      <c r="A293" s="259" t="s">
        <v>44</v>
      </c>
      <c r="B293" s="66" t="s">
        <v>241</v>
      </c>
      <c r="C293" s="202">
        <v>10</v>
      </c>
      <c r="D293" s="205">
        <v>1.5</v>
      </c>
      <c r="E293" s="191">
        <v>1</v>
      </c>
      <c r="F293" s="176">
        <f t="shared" si="29"/>
        <v>0.5</v>
      </c>
      <c r="G293" s="206">
        <v>0</v>
      </c>
      <c r="H293" s="202" t="s">
        <v>176</v>
      </c>
      <c r="I293" s="202" t="s">
        <v>42</v>
      </c>
      <c r="J293" s="251">
        <f t="shared" si="30"/>
        <v>34</v>
      </c>
      <c r="K293" s="180">
        <v>30</v>
      </c>
      <c r="L293" s="180">
        <v>0</v>
      </c>
      <c r="M293" s="177">
        <v>4</v>
      </c>
      <c r="N293" s="202">
        <f t="shared" si="31"/>
        <v>15</v>
      </c>
    </row>
    <row r="294" spans="1:14" ht="15" customHeight="1">
      <c r="A294" s="259" t="s">
        <v>45</v>
      </c>
      <c r="B294" s="66" t="s">
        <v>242</v>
      </c>
      <c r="C294" s="202">
        <v>9</v>
      </c>
      <c r="D294" s="205">
        <v>1.5</v>
      </c>
      <c r="E294" s="191">
        <v>1</v>
      </c>
      <c r="F294" s="176">
        <f t="shared" si="29"/>
        <v>0.5</v>
      </c>
      <c r="G294" s="206">
        <v>0</v>
      </c>
      <c r="H294" s="202" t="s">
        <v>176</v>
      </c>
      <c r="I294" s="202" t="s">
        <v>42</v>
      </c>
      <c r="J294" s="251">
        <f t="shared" si="30"/>
        <v>34</v>
      </c>
      <c r="K294" s="180">
        <v>30</v>
      </c>
      <c r="L294" s="180">
        <v>0</v>
      </c>
      <c r="M294" s="177">
        <v>4</v>
      </c>
      <c r="N294" s="202">
        <f t="shared" si="31"/>
        <v>15</v>
      </c>
    </row>
    <row r="295" spans="1:14" ht="15.75" customHeight="1">
      <c r="A295" s="259" t="s">
        <v>155</v>
      </c>
      <c r="B295" s="66" t="s">
        <v>243</v>
      </c>
      <c r="C295" s="202">
        <v>10</v>
      </c>
      <c r="D295" s="205">
        <v>1.5</v>
      </c>
      <c r="E295" s="191">
        <v>1</v>
      </c>
      <c r="F295" s="176">
        <f t="shared" si="29"/>
        <v>0.5</v>
      </c>
      <c r="G295" s="206">
        <v>0</v>
      </c>
      <c r="H295" s="202" t="s">
        <v>176</v>
      </c>
      <c r="I295" s="202" t="s">
        <v>42</v>
      </c>
      <c r="J295" s="251">
        <f t="shared" si="30"/>
        <v>34</v>
      </c>
      <c r="K295" s="180">
        <v>30</v>
      </c>
      <c r="L295" s="180">
        <v>0</v>
      </c>
      <c r="M295" s="177">
        <v>4</v>
      </c>
      <c r="N295" s="202">
        <f t="shared" si="31"/>
        <v>15</v>
      </c>
    </row>
    <row r="296" spans="1:14" ht="15" thickBot="1">
      <c r="A296" s="259" t="s">
        <v>156</v>
      </c>
      <c r="B296" s="150" t="s">
        <v>243</v>
      </c>
      <c r="C296" s="257">
        <v>10</v>
      </c>
      <c r="D296" s="194">
        <v>1.5</v>
      </c>
      <c r="E296" s="191">
        <v>1</v>
      </c>
      <c r="F296" s="176">
        <f t="shared" si="29"/>
        <v>0.5</v>
      </c>
      <c r="G296" s="238">
        <v>0</v>
      </c>
      <c r="H296" s="257" t="s">
        <v>175</v>
      </c>
      <c r="I296" s="257" t="s">
        <v>42</v>
      </c>
      <c r="J296" s="208">
        <f t="shared" si="30"/>
        <v>34</v>
      </c>
      <c r="K296" s="195">
        <v>0</v>
      </c>
      <c r="L296" s="195">
        <v>30</v>
      </c>
      <c r="M296" s="220">
        <v>4</v>
      </c>
      <c r="N296" s="258">
        <f t="shared" si="31"/>
        <v>15</v>
      </c>
    </row>
    <row r="297" spans="1:14" ht="15" thickBot="1">
      <c r="A297" s="87"/>
      <c r="B297" s="77" t="s">
        <v>48</v>
      </c>
      <c r="C297" s="254"/>
      <c r="D297" s="230">
        <f>SUM(D291:D296)</f>
        <v>8.5</v>
      </c>
      <c r="E297" s="230">
        <f>SUM(E291:E296)</f>
        <v>6</v>
      </c>
      <c r="F297" s="231">
        <f>SUM(F291:F296)</f>
        <v>2.5</v>
      </c>
      <c r="G297" s="232">
        <f>SUM(G291:G296)</f>
        <v>0</v>
      </c>
      <c r="H297" s="254" t="s">
        <v>49</v>
      </c>
      <c r="I297" s="254" t="s">
        <v>49</v>
      </c>
      <c r="J297" s="255">
        <f>SUM(J291:J296)</f>
        <v>204</v>
      </c>
      <c r="K297" s="231">
        <f>SUM(K291:K296)</f>
        <v>120</v>
      </c>
      <c r="L297" s="231">
        <f>SUM(L291:L296)</f>
        <v>60</v>
      </c>
      <c r="M297" s="232">
        <f>SUM(M291:M296)</f>
        <v>24</v>
      </c>
      <c r="N297" s="234">
        <f t="shared" si="31"/>
        <v>75</v>
      </c>
    </row>
    <row r="298" spans="1:14" ht="14.25">
      <c r="A298" s="73"/>
      <c r="B298" s="81" t="s">
        <v>50</v>
      </c>
      <c r="C298" s="260"/>
      <c r="D298" s="212">
        <v>0</v>
      </c>
      <c r="E298" s="212">
        <v>0</v>
      </c>
      <c r="F298" s="213">
        <v>0</v>
      </c>
      <c r="G298" s="214">
        <v>0</v>
      </c>
      <c r="H298" s="260" t="s">
        <v>49</v>
      </c>
      <c r="I298" s="258" t="s">
        <v>49</v>
      </c>
      <c r="J298" s="217">
        <v>0</v>
      </c>
      <c r="K298" s="176">
        <v>0</v>
      </c>
      <c r="L298" s="213">
        <v>0</v>
      </c>
      <c r="M298" s="214">
        <v>0</v>
      </c>
      <c r="N298" s="256">
        <v>0</v>
      </c>
    </row>
    <row r="299" spans="1:14" ht="15" thickBot="1">
      <c r="A299" s="150"/>
      <c r="B299" s="150" t="s">
        <v>152</v>
      </c>
      <c r="C299" s="218"/>
      <c r="D299" s="182">
        <v>0</v>
      </c>
      <c r="E299" s="183">
        <v>0</v>
      </c>
      <c r="F299" s="183">
        <v>0</v>
      </c>
      <c r="G299" s="196">
        <v>0</v>
      </c>
      <c r="H299" s="218" t="s">
        <v>49</v>
      </c>
      <c r="I299" s="181" t="s">
        <v>49</v>
      </c>
      <c r="J299" s="252">
        <v>0</v>
      </c>
      <c r="K299" s="183">
        <v>0</v>
      </c>
      <c r="L299" s="183">
        <v>0</v>
      </c>
      <c r="M299" s="196">
        <v>0</v>
      </c>
      <c r="N299" s="181">
        <v>0</v>
      </c>
    </row>
    <row r="300" spans="1:14" ht="15" thickBot="1">
      <c r="A300" s="74" t="s">
        <v>52</v>
      </c>
      <c r="B300" s="75" t="s">
        <v>57</v>
      </c>
      <c r="C300" s="75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7"/>
    </row>
    <row r="301" spans="1:14" ht="14.25">
      <c r="A301" s="81" t="s">
        <v>40</v>
      </c>
      <c r="B301" s="58" t="s">
        <v>103</v>
      </c>
      <c r="C301" s="215">
        <v>10</v>
      </c>
      <c r="D301" s="212">
        <v>1.5</v>
      </c>
      <c r="E301" s="191">
        <v>1</v>
      </c>
      <c r="F301" s="176">
        <f aca="true" t="shared" si="32" ref="F301:F310">D301-E301</f>
        <v>0.5</v>
      </c>
      <c r="G301" s="224">
        <v>0</v>
      </c>
      <c r="H301" s="215" t="s">
        <v>175</v>
      </c>
      <c r="I301" s="215" t="s">
        <v>42</v>
      </c>
      <c r="J301" s="225">
        <v>34</v>
      </c>
      <c r="K301" s="226">
        <v>30</v>
      </c>
      <c r="L301" s="227">
        <v>0</v>
      </c>
      <c r="M301" s="172">
        <v>4</v>
      </c>
      <c r="N301" s="221">
        <f aca="true" t="shared" si="33" ref="N301:N313">F301*30</f>
        <v>15</v>
      </c>
    </row>
    <row r="302" spans="1:14" ht="14.25">
      <c r="A302" s="66" t="s">
        <v>43</v>
      </c>
      <c r="B302" s="161" t="s">
        <v>244</v>
      </c>
      <c r="C302" s="178">
        <v>9</v>
      </c>
      <c r="D302" s="205">
        <v>1.5</v>
      </c>
      <c r="E302" s="191">
        <v>1</v>
      </c>
      <c r="F302" s="176">
        <f t="shared" si="32"/>
        <v>0.5</v>
      </c>
      <c r="G302" s="206">
        <v>0</v>
      </c>
      <c r="H302" s="178" t="s">
        <v>175</v>
      </c>
      <c r="I302" s="178" t="s">
        <v>42</v>
      </c>
      <c r="J302" s="205">
        <v>34</v>
      </c>
      <c r="K302" s="180">
        <v>30</v>
      </c>
      <c r="L302" s="180">
        <v>0</v>
      </c>
      <c r="M302" s="177">
        <v>4</v>
      </c>
      <c r="N302" s="258">
        <f t="shared" si="33"/>
        <v>15</v>
      </c>
    </row>
    <row r="303" spans="1:14" ht="14.25">
      <c r="A303" s="66" t="s">
        <v>44</v>
      </c>
      <c r="B303" s="161" t="s">
        <v>245</v>
      </c>
      <c r="C303" s="178">
        <v>10</v>
      </c>
      <c r="D303" s="205">
        <v>1.5</v>
      </c>
      <c r="E303" s="191">
        <v>1</v>
      </c>
      <c r="F303" s="176">
        <f t="shared" si="32"/>
        <v>0.5</v>
      </c>
      <c r="G303" s="206">
        <v>0</v>
      </c>
      <c r="H303" s="178" t="s">
        <v>175</v>
      </c>
      <c r="I303" s="178" t="s">
        <v>42</v>
      </c>
      <c r="J303" s="205">
        <v>34</v>
      </c>
      <c r="K303" s="180">
        <v>30</v>
      </c>
      <c r="L303" s="180">
        <v>0</v>
      </c>
      <c r="M303" s="177">
        <v>4</v>
      </c>
      <c r="N303" s="258">
        <f t="shared" si="33"/>
        <v>15</v>
      </c>
    </row>
    <row r="304" spans="1:14" ht="14.25">
      <c r="A304" s="66" t="s">
        <v>45</v>
      </c>
      <c r="B304" s="161" t="s">
        <v>246</v>
      </c>
      <c r="C304" s="178">
        <v>10</v>
      </c>
      <c r="D304" s="205">
        <v>1.5</v>
      </c>
      <c r="E304" s="191">
        <v>1</v>
      </c>
      <c r="F304" s="176">
        <f t="shared" si="32"/>
        <v>0.5</v>
      </c>
      <c r="G304" s="206">
        <v>0</v>
      </c>
      <c r="H304" s="178" t="s">
        <v>175</v>
      </c>
      <c r="I304" s="178" t="s">
        <v>42</v>
      </c>
      <c r="J304" s="205">
        <v>34</v>
      </c>
      <c r="K304" s="180">
        <v>30</v>
      </c>
      <c r="L304" s="180">
        <v>0</v>
      </c>
      <c r="M304" s="177">
        <v>4</v>
      </c>
      <c r="N304" s="258">
        <f t="shared" si="33"/>
        <v>15</v>
      </c>
    </row>
    <row r="305" spans="1:14" ht="14.25">
      <c r="A305" s="66" t="s">
        <v>155</v>
      </c>
      <c r="B305" s="161" t="s">
        <v>247</v>
      </c>
      <c r="C305" s="178">
        <v>9</v>
      </c>
      <c r="D305" s="205">
        <v>1.5</v>
      </c>
      <c r="E305" s="191">
        <v>1</v>
      </c>
      <c r="F305" s="176">
        <f t="shared" si="32"/>
        <v>0.5</v>
      </c>
      <c r="G305" s="206">
        <v>0</v>
      </c>
      <c r="H305" s="178" t="s">
        <v>176</v>
      </c>
      <c r="I305" s="178" t="s">
        <v>42</v>
      </c>
      <c r="J305" s="205">
        <v>34</v>
      </c>
      <c r="K305" s="180">
        <v>30</v>
      </c>
      <c r="L305" s="180">
        <v>0</v>
      </c>
      <c r="M305" s="177">
        <v>4</v>
      </c>
      <c r="N305" s="258">
        <f t="shared" si="33"/>
        <v>15</v>
      </c>
    </row>
    <row r="306" spans="1:14" ht="14.25">
      <c r="A306" s="66" t="s">
        <v>156</v>
      </c>
      <c r="B306" s="161" t="s">
        <v>248</v>
      </c>
      <c r="C306" s="178">
        <v>9</v>
      </c>
      <c r="D306" s="205">
        <v>1.5</v>
      </c>
      <c r="E306" s="191">
        <v>1</v>
      </c>
      <c r="F306" s="176">
        <f t="shared" si="32"/>
        <v>0.5</v>
      </c>
      <c r="G306" s="206">
        <v>0</v>
      </c>
      <c r="H306" s="178" t="s">
        <v>175</v>
      </c>
      <c r="I306" s="178" t="s">
        <v>42</v>
      </c>
      <c r="J306" s="205">
        <v>34</v>
      </c>
      <c r="K306" s="180">
        <v>0</v>
      </c>
      <c r="L306" s="180">
        <v>30</v>
      </c>
      <c r="M306" s="177">
        <v>4</v>
      </c>
      <c r="N306" s="258">
        <f t="shared" si="33"/>
        <v>15</v>
      </c>
    </row>
    <row r="307" spans="1:14" ht="14.25">
      <c r="A307" s="66" t="s">
        <v>157</v>
      </c>
      <c r="B307" s="161" t="s">
        <v>249</v>
      </c>
      <c r="C307" s="178">
        <v>9</v>
      </c>
      <c r="D307" s="205">
        <v>15</v>
      </c>
      <c r="E307" s="191">
        <v>3</v>
      </c>
      <c r="F307" s="176">
        <f t="shared" si="32"/>
        <v>12</v>
      </c>
      <c r="G307" s="206">
        <v>0</v>
      </c>
      <c r="H307" s="178" t="s">
        <v>175</v>
      </c>
      <c r="I307" s="178" t="s">
        <v>47</v>
      </c>
      <c r="J307" s="205">
        <f>SUM(K307:M307)</f>
        <v>90</v>
      </c>
      <c r="K307" s="180">
        <v>0</v>
      </c>
      <c r="L307" s="180">
        <v>15</v>
      </c>
      <c r="M307" s="177">
        <v>75</v>
      </c>
      <c r="N307" s="258">
        <f t="shared" si="33"/>
        <v>360</v>
      </c>
    </row>
    <row r="308" spans="1:14" ht="14.25">
      <c r="A308" s="66" t="s">
        <v>165</v>
      </c>
      <c r="B308" s="161" t="s">
        <v>250</v>
      </c>
      <c r="C308" s="178">
        <v>10</v>
      </c>
      <c r="D308" s="205">
        <v>14</v>
      </c>
      <c r="E308" s="191">
        <v>3</v>
      </c>
      <c r="F308" s="176">
        <f t="shared" si="32"/>
        <v>11</v>
      </c>
      <c r="G308" s="206">
        <v>0</v>
      </c>
      <c r="H308" s="178" t="s">
        <v>175</v>
      </c>
      <c r="I308" s="178" t="s">
        <v>47</v>
      </c>
      <c r="J308" s="205">
        <f>SUM(K308:M308)</f>
        <v>90</v>
      </c>
      <c r="K308" s="180">
        <v>0</v>
      </c>
      <c r="L308" s="180">
        <v>15</v>
      </c>
      <c r="M308" s="177">
        <v>75</v>
      </c>
      <c r="N308" s="258">
        <f t="shared" si="33"/>
        <v>330</v>
      </c>
    </row>
    <row r="309" spans="1:14" ht="14.25">
      <c r="A309" s="66" t="s">
        <v>166</v>
      </c>
      <c r="B309" s="161" t="s">
        <v>251</v>
      </c>
      <c r="C309" s="178">
        <v>10</v>
      </c>
      <c r="D309" s="205">
        <v>1.5</v>
      </c>
      <c r="E309" s="191">
        <v>1</v>
      </c>
      <c r="F309" s="176">
        <f t="shared" si="32"/>
        <v>0.5</v>
      </c>
      <c r="G309" s="206">
        <v>0</v>
      </c>
      <c r="H309" s="178" t="s">
        <v>176</v>
      </c>
      <c r="I309" s="178" t="s">
        <v>42</v>
      </c>
      <c r="J309" s="205">
        <v>34</v>
      </c>
      <c r="K309" s="180">
        <v>30</v>
      </c>
      <c r="L309" s="180">
        <v>0</v>
      </c>
      <c r="M309" s="177">
        <v>4</v>
      </c>
      <c r="N309" s="258">
        <f t="shared" si="33"/>
        <v>15</v>
      </c>
    </row>
    <row r="310" spans="1:14" ht="15" thickBot="1">
      <c r="A310" s="150" t="s">
        <v>167</v>
      </c>
      <c r="B310" s="235" t="s">
        <v>252</v>
      </c>
      <c r="C310" s="181">
        <v>10</v>
      </c>
      <c r="D310" s="194">
        <v>1.5</v>
      </c>
      <c r="E310" s="212">
        <v>1</v>
      </c>
      <c r="F310" s="213">
        <f t="shared" si="32"/>
        <v>0.5</v>
      </c>
      <c r="G310" s="238">
        <v>0</v>
      </c>
      <c r="H310" s="239" t="s">
        <v>175</v>
      </c>
      <c r="I310" s="239" t="s">
        <v>42</v>
      </c>
      <c r="J310" s="194">
        <v>34</v>
      </c>
      <c r="K310" s="195">
        <v>0</v>
      </c>
      <c r="L310" s="195">
        <v>30</v>
      </c>
      <c r="M310" s="220">
        <v>4</v>
      </c>
      <c r="N310" s="260">
        <f t="shared" si="33"/>
        <v>15</v>
      </c>
    </row>
    <row r="311" spans="1:14" ht="15" thickBot="1">
      <c r="A311" s="68"/>
      <c r="B311" s="87" t="s">
        <v>48</v>
      </c>
      <c r="C311" s="255"/>
      <c r="D311" s="229">
        <f>SUM(D301:D310)</f>
        <v>41</v>
      </c>
      <c r="E311" s="230">
        <f>SUM(E301:E310)</f>
        <v>14</v>
      </c>
      <c r="F311" s="231">
        <f>SUM(F301:F310)</f>
        <v>27</v>
      </c>
      <c r="G311" s="232">
        <f>SUM(G301:G310)</f>
        <v>0</v>
      </c>
      <c r="H311" s="234" t="s">
        <v>49</v>
      </c>
      <c r="I311" s="234" t="s">
        <v>49</v>
      </c>
      <c r="J311" s="255">
        <f>SUM(J301:J310)</f>
        <v>452</v>
      </c>
      <c r="K311" s="231">
        <f>SUM(K301:K310)</f>
        <v>180</v>
      </c>
      <c r="L311" s="231">
        <f>SUM(L301:L310)</f>
        <v>90</v>
      </c>
      <c r="M311" s="233">
        <f>SUM(M301:M310)</f>
        <v>182</v>
      </c>
      <c r="N311" s="254">
        <f>SUM(N301:N310)</f>
        <v>810</v>
      </c>
    </row>
    <row r="312" spans="1:14" ht="15" thickBot="1">
      <c r="A312" s="80"/>
      <c r="B312" s="81" t="s">
        <v>50</v>
      </c>
      <c r="C312" s="217"/>
      <c r="D312" s="211">
        <v>0</v>
      </c>
      <c r="E312" s="212">
        <v>0</v>
      </c>
      <c r="F312" s="213">
        <v>0</v>
      </c>
      <c r="G312" s="214">
        <v>0</v>
      </c>
      <c r="H312" s="215" t="s">
        <v>49</v>
      </c>
      <c r="I312" s="215" t="s">
        <v>49</v>
      </c>
      <c r="J312" s="217">
        <v>0</v>
      </c>
      <c r="K312" s="213">
        <v>0</v>
      </c>
      <c r="L312" s="226">
        <v>0</v>
      </c>
      <c r="M312" s="215">
        <v>0</v>
      </c>
      <c r="N312" s="216">
        <f t="shared" si="33"/>
        <v>0</v>
      </c>
    </row>
    <row r="313" spans="1:14" ht="15" thickBot="1">
      <c r="A313" s="68"/>
      <c r="B313" s="87" t="s">
        <v>152</v>
      </c>
      <c r="C313" s="255"/>
      <c r="D313" s="229">
        <f>D307+D308</f>
        <v>29</v>
      </c>
      <c r="E313" s="230">
        <f>E307+E308</f>
        <v>6</v>
      </c>
      <c r="F313" s="230">
        <f>F307+F308</f>
        <v>23</v>
      </c>
      <c r="G313" s="232">
        <v>0</v>
      </c>
      <c r="H313" s="234" t="s">
        <v>49</v>
      </c>
      <c r="I313" s="234" t="s">
        <v>49</v>
      </c>
      <c r="J313" s="229">
        <f>J307+J308</f>
        <v>180</v>
      </c>
      <c r="K313" s="231">
        <f>K307+K308</f>
        <v>0</v>
      </c>
      <c r="L313" s="230">
        <f>L307+L308</f>
        <v>30</v>
      </c>
      <c r="M313" s="231">
        <v>150</v>
      </c>
      <c r="N313" s="254">
        <f t="shared" si="33"/>
        <v>690</v>
      </c>
    </row>
    <row r="314" spans="1:14" ht="15" thickBot="1">
      <c r="A314" s="74" t="s">
        <v>56</v>
      </c>
      <c r="B314" s="75" t="s">
        <v>64</v>
      </c>
      <c r="C314" s="75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7"/>
    </row>
    <row r="315" spans="1:14" ht="14.25">
      <c r="A315" s="60" t="s">
        <v>40</v>
      </c>
      <c r="B315" s="110" t="s">
        <v>253</v>
      </c>
      <c r="C315" s="175">
        <v>9</v>
      </c>
      <c r="D315" s="190">
        <v>1.5</v>
      </c>
      <c r="E315" s="191">
        <v>1</v>
      </c>
      <c r="F315" s="176">
        <f>D315-E315</f>
        <v>0.5</v>
      </c>
      <c r="G315" s="201">
        <v>0</v>
      </c>
      <c r="H315" s="221" t="s">
        <v>175</v>
      </c>
      <c r="I315" s="221" t="s">
        <v>42</v>
      </c>
      <c r="J315" s="175">
        <f>SUM(K315:M315)</f>
        <v>34</v>
      </c>
      <c r="K315" s="176">
        <v>30</v>
      </c>
      <c r="L315" s="176">
        <v>0</v>
      </c>
      <c r="M315" s="177">
        <v>4</v>
      </c>
      <c r="N315" s="221">
        <f>F315*30</f>
        <v>15</v>
      </c>
    </row>
    <row r="316" spans="1:14" ht="14.25">
      <c r="A316" s="63" t="s">
        <v>43</v>
      </c>
      <c r="B316" s="161" t="s">
        <v>254</v>
      </c>
      <c r="C316" s="202">
        <v>10</v>
      </c>
      <c r="D316" s="205">
        <v>1.5</v>
      </c>
      <c r="E316" s="191">
        <v>1</v>
      </c>
      <c r="F316" s="176">
        <f>D316-E316</f>
        <v>0.5</v>
      </c>
      <c r="G316" s="206">
        <v>0</v>
      </c>
      <c r="H316" s="202" t="s">
        <v>175</v>
      </c>
      <c r="I316" s="202" t="s">
        <v>42</v>
      </c>
      <c r="J316" s="175">
        <f>SUM(K316:M316)</f>
        <v>34</v>
      </c>
      <c r="K316" s="180">
        <v>0</v>
      </c>
      <c r="L316" s="180">
        <v>30</v>
      </c>
      <c r="M316" s="177">
        <v>4</v>
      </c>
      <c r="N316" s="258">
        <f>F316*30</f>
        <v>15</v>
      </c>
    </row>
    <row r="317" spans="1:14" ht="14.25">
      <c r="A317" s="63" t="s">
        <v>44</v>
      </c>
      <c r="B317" s="161" t="s">
        <v>255</v>
      </c>
      <c r="C317" s="202">
        <v>10</v>
      </c>
      <c r="D317" s="205">
        <v>1.5</v>
      </c>
      <c r="E317" s="191">
        <v>1</v>
      </c>
      <c r="F317" s="176">
        <f>D317-E317</f>
        <v>0.5</v>
      </c>
      <c r="G317" s="206">
        <v>0</v>
      </c>
      <c r="H317" s="202" t="s">
        <v>175</v>
      </c>
      <c r="I317" s="202" t="s">
        <v>47</v>
      </c>
      <c r="J317" s="175">
        <f>SUM(K317:M317)</f>
        <v>34</v>
      </c>
      <c r="K317" s="180">
        <v>30</v>
      </c>
      <c r="L317" s="180">
        <v>0</v>
      </c>
      <c r="M317" s="177">
        <v>4</v>
      </c>
      <c r="N317" s="258">
        <f>F317*30</f>
        <v>15</v>
      </c>
    </row>
    <row r="318" spans="1:14" ht="14.25">
      <c r="A318" s="63" t="s">
        <v>45</v>
      </c>
      <c r="B318" s="161" t="s">
        <v>256</v>
      </c>
      <c r="C318" s="202">
        <v>9</v>
      </c>
      <c r="D318" s="205">
        <v>1</v>
      </c>
      <c r="E318" s="191">
        <f>D318/2</f>
        <v>0.5</v>
      </c>
      <c r="F318" s="176">
        <f>D318-E318</f>
        <v>0.5</v>
      </c>
      <c r="G318" s="206">
        <v>1</v>
      </c>
      <c r="H318" s="202" t="s">
        <v>175</v>
      </c>
      <c r="I318" s="202" t="s">
        <v>42</v>
      </c>
      <c r="J318" s="175">
        <f>SUM(K318:M318)</f>
        <v>17</v>
      </c>
      <c r="K318" s="180">
        <v>0</v>
      </c>
      <c r="L318" s="180">
        <v>15</v>
      </c>
      <c r="M318" s="177">
        <v>2</v>
      </c>
      <c r="N318" s="258">
        <f>F318*30</f>
        <v>15</v>
      </c>
    </row>
    <row r="319" spans="1:14" ht="15" thickBot="1">
      <c r="A319" s="80" t="s">
        <v>155</v>
      </c>
      <c r="B319" s="94" t="s">
        <v>257</v>
      </c>
      <c r="C319" s="257">
        <v>10</v>
      </c>
      <c r="D319" s="194">
        <v>1</v>
      </c>
      <c r="E319" s="212">
        <f>D319/2</f>
        <v>0.5</v>
      </c>
      <c r="F319" s="213">
        <f>D319-E319</f>
        <v>0.5</v>
      </c>
      <c r="G319" s="238">
        <v>1</v>
      </c>
      <c r="H319" s="257" t="s">
        <v>175</v>
      </c>
      <c r="I319" s="239" t="s">
        <v>42</v>
      </c>
      <c r="J319" s="217">
        <f>SUM(K319:M319)</f>
        <v>17</v>
      </c>
      <c r="K319" s="195">
        <v>0</v>
      </c>
      <c r="L319" s="195">
        <v>15</v>
      </c>
      <c r="M319" s="220">
        <v>2</v>
      </c>
      <c r="N319" s="260">
        <f>F319*30</f>
        <v>15</v>
      </c>
    </row>
    <row r="320" spans="1:14" ht="15" thickBot="1">
      <c r="A320" s="68"/>
      <c r="B320" s="87" t="s">
        <v>48</v>
      </c>
      <c r="C320" s="228"/>
      <c r="D320" s="229">
        <f>SUM(D315:D319)</f>
        <v>6.5</v>
      </c>
      <c r="E320" s="230">
        <f>SUM(E315:E319)</f>
        <v>4</v>
      </c>
      <c r="F320" s="231">
        <f>SUM(F315:F319)</f>
        <v>2.5</v>
      </c>
      <c r="G320" s="232">
        <f>SUM(G315:G319)</f>
        <v>2</v>
      </c>
      <c r="H320" s="234" t="s">
        <v>49</v>
      </c>
      <c r="I320" s="234" t="s">
        <v>49</v>
      </c>
      <c r="J320" s="233">
        <f>SUM(J315:J319)</f>
        <v>136</v>
      </c>
      <c r="K320" s="231">
        <f>SUM(K315:K319)</f>
        <v>60</v>
      </c>
      <c r="L320" s="231">
        <f>SUM(L315:L319)</f>
        <v>60</v>
      </c>
      <c r="M320" s="231">
        <f>SUM(M315:M319)</f>
        <v>16</v>
      </c>
      <c r="N320" s="254">
        <f>SUM(N315:N319)</f>
        <v>75</v>
      </c>
    </row>
    <row r="321" spans="1:14" ht="14.25">
      <c r="A321" s="64"/>
      <c r="B321" s="63" t="s">
        <v>50</v>
      </c>
      <c r="C321" s="208"/>
      <c r="D321" s="190">
        <v>0</v>
      </c>
      <c r="E321" s="191">
        <v>0</v>
      </c>
      <c r="F321" s="176">
        <v>0</v>
      </c>
      <c r="G321" s="192">
        <f>SUM(G320)</f>
        <v>2</v>
      </c>
      <c r="H321" s="174" t="s">
        <v>49</v>
      </c>
      <c r="I321" s="174" t="s">
        <v>49</v>
      </c>
      <c r="J321" s="176">
        <f>SUM(J318:J319)</f>
        <v>34</v>
      </c>
      <c r="K321" s="176">
        <f>SUM(K318:K319)</f>
        <v>0</v>
      </c>
      <c r="L321" s="176">
        <f>SUM(L318:L319)</f>
        <v>30</v>
      </c>
      <c r="M321" s="201">
        <v>0</v>
      </c>
      <c r="N321" s="192">
        <f>SUM(N318:N319)</f>
        <v>30</v>
      </c>
    </row>
    <row r="322" spans="1:14" ht="15" thickBot="1">
      <c r="A322" s="67"/>
      <c r="B322" s="73" t="s">
        <v>152</v>
      </c>
      <c r="C322" s="209"/>
      <c r="D322" s="193">
        <v>0</v>
      </c>
      <c r="E322" s="194">
        <v>0</v>
      </c>
      <c r="F322" s="195">
        <v>0</v>
      </c>
      <c r="G322" s="196">
        <v>0</v>
      </c>
      <c r="H322" s="188" t="s">
        <v>49</v>
      </c>
      <c r="I322" s="188" t="s">
        <v>49</v>
      </c>
      <c r="J322" s="197">
        <v>0</v>
      </c>
      <c r="K322" s="195">
        <v>0</v>
      </c>
      <c r="L322" s="195">
        <v>0</v>
      </c>
      <c r="M322" s="196">
        <v>0</v>
      </c>
      <c r="N322" s="239">
        <v>0</v>
      </c>
    </row>
    <row r="323" spans="1:14" ht="15" thickBot="1">
      <c r="A323" s="74" t="s">
        <v>63</v>
      </c>
      <c r="B323" s="75" t="s">
        <v>67</v>
      </c>
      <c r="C323" s="75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58"/>
    </row>
    <row r="324" spans="1:14" ht="15" thickBot="1">
      <c r="A324" s="67" t="s">
        <v>40</v>
      </c>
      <c r="B324" s="94" t="s">
        <v>104</v>
      </c>
      <c r="C324" s="223">
        <v>9</v>
      </c>
      <c r="D324" s="211">
        <v>2</v>
      </c>
      <c r="E324" s="191">
        <f>D324/2</f>
        <v>1</v>
      </c>
      <c r="F324" s="176">
        <f>D324-E324</f>
        <v>1</v>
      </c>
      <c r="G324" s="224">
        <v>1</v>
      </c>
      <c r="H324" s="215" t="s">
        <v>175</v>
      </c>
      <c r="I324" s="256" t="s">
        <v>42</v>
      </c>
      <c r="J324" s="220">
        <f>SUM(K324:M324)</f>
        <v>34</v>
      </c>
      <c r="K324" s="213">
        <v>0</v>
      </c>
      <c r="L324" s="213">
        <v>30</v>
      </c>
      <c r="M324" s="220">
        <v>4</v>
      </c>
      <c r="N324" s="221">
        <f>F324*30</f>
        <v>30</v>
      </c>
    </row>
    <row r="325" spans="1:14" ht="15" thickBot="1">
      <c r="A325" s="68"/>
      <c r="B325" s="87" t="s">
        <v>48</v>
      </c>
      <c r="C325" s="228"/>
      <c r="D325" s="229">
        <f>SUM(D324)</f>
        <v>2</v>
      </c>
      <c r="E325" s="230">
        <f>SUM(E324)</f>
        <v>1</v>
      </c>
      <c r="F325" s="231">
        <f>SUM(F324)</f>
        <v>1</v>
      </c>
      <c r="G325" s="232">
        <f>SUM(G324)</f>
        <v>1</v>
      </c>
      <c r="H325" s="234" t="s">
        <v>49</v>
      </c>
      <c r="I325" s="234" t="s">
        <v>49</v>
      </c>
      <c r="J325" s="233">
        <f>SUM(J324)</f>
        <v>34</v>
      </c>
      <c r="K325" s="231">
        <f>SUM(K324)</f>
        <v>0</v>
      </c>
      <c r="L325" s="231">
        <v>30</v>
      </c>
      <c r="M325" s="232">
        <f>SUM(M324)</f>
        <v>4</v>
      </c>
      <c r="N325" s="234">
        <f>F325*30</f>
        <v>30</v>
      </c>
    </row>
    <row r="326" spans="1:14" ht="14.25">
      <c r="A326" s="64"/>
      <c r="B326" s="60" t="s">
        <v>50</v>
      </c>
      <c r="C326" s="208"/>
      <c r="D326" s="190">
        <v>0</v>
      </c>
      <c r="E326" s="191">
        <v>0</v>
      </c>
      <c r="F326" s="176">
        <v>0</v>
      </c>
      <c r="G326" s="192">
        <f>SUM(G325)</f>
        <v>1</v>
      </c>
      <c r="H326" s="170" t="s">
        <v>49</v>
      </c>
      <c r="I326" s="170" t="s">
        <v>49</v>
      </c>
      <c r="J326" s="177">
        <f>SUM(J324)</f>
        <v>34</v>
      </c>
      <c r="K326" s="177">
        <f>SUM(K324)</f>
        <v>0</v>
      </c>
      <c r="L326" s="177">
        <f>SUM(L324)</f>
        <v>30</v>
      </c>
      <c r="M326" s="201">
        <f>SUM(M324)</f>
        <v>4</v>
      </c>
      <c r="N326" s="174">
        <f>SUM(N324)</f>
        <v>30</v>
      </c>
    </row>
    <row r="327" spans="1:14" ht="15" thickBot="1">
      <c r="A327" s="67"/>
      <c r="B327" s="73" t="s">
        <v>152</v>
      </c>
      <c r="C327" s="209"/>
      <c r="D327" s="193">
        <v>0</v>
      </c>
      <c r="E327" s="194">
        <v>0</v>
      </c>
      <c r="F327" s="195">
        <v>0</v>
      </c>
      <c r="G327" s="196">
        <v>0</v>
      </c>
      <c r="H327" s="188" t="s">
        <v>49</v>
      </c>
      <c r="I327" s="188" t="s">
        <v>49</v>
      </c>
      <c r="J327" s="197">
        <v>0</v>
      </c>
      <c r="K327" s="195">
        <v>0</v>
      </c>
      <c r="L327" s="195">
        <v>0</v>
      </c>
      <c r="M327" s="196">
        <v>0</v>
      </c>
      <c r="N327" s="181">
        <v>0</v>
      </c>
    </row>
    <row r="328" spans="1:14" ht="15" thickBot="1">
      <c r="A328" s="308" t="s">
        <v>66</v>
      </c>
      <c r="B328" s="75" t="s">
        <v>182</v>
      </c>
      <c r="C328" s="76"/>
      <c r="D328" s="76"/>
      <c r="E328" s="76"/>
      <c r="F328" s="76"/>
      <c r="G328" s="76"/>
      <c r="H328" s="116"/>
      <c r="I328" s="116"/>
      <c r="J328" s="76"/>
      <c r="K328" s="76"/>
      <c r="L328" s="76"/>
      <c r="M328" s="106"/>
      <c r="N328" s="107"/>
    </row>
    <row r="329" spans="1:14" ht="15" thickBot="1">
      <c r="A329" s="74" t="s">
        <v>40</v>
      </c>
      <c r="B329" s="101" t="s">
        <v>150</v>
      </c>
      <c r="C329" s="231">
        <v>9</v>
      </c>
      <c r="D329" s="231">
        <v>2</v>
      </c>
      <c r="E329" s="231">
        <v>0</v>
      </c>
      <c r="F329" s="231">
        <v>2</v>
      </c>
      <c r="G329" s="232">
        <v>2</v>
      </c>
      <c r="H329" s="254" t="s">
        <v>175</v>
      </c>
      <c r="I329" s="255" t="s">
        <v>47</v>
      </c>
      <c r="J329" s="228">
        <v>1</v>
      </c>
      <c r="K329" s="233">
        <v>0</v>
      </c>
      <c r="L329" s="231">
        <v>0</v>
      </c>
      <c r="M329" s="231">
        <v>0</v>
      </c>
      <c r="N329" s="232">
        <v>60</v>
      </c>
    </row>
    <row r="330" spans="1:14" ht="15" thickBot="1">
      <c r="A330" s="103"/>
      <c r="B330" s="106"/>
      <c r="C330" s="106"/>
      <c r="D330" s="106"/>
      <c r="E330" s="106"/>
      <c r="F330" s="106"/>
      <c r="G330" s="106"/>
      <c r="H330" s="121"/>
      <c r="I330" s="116"/>
      <c r="J330" s="106"/>
      <c r="K330" s="106"/>
      <c r="L330" s="106"/>
      <c r="M330" s="106"/>
      <c r="N330" s="107"/>
    </row>
    <row r="331" spans="1:14" ht="14.25">
      <c r="A331" s="319" t="s">
        <v>72</v>
      </c>
      <c r="B331" s="320"/>
      <c r="C331" s="221">
        <v>9</v>
      </c>
      <c r="D331" s="199">
        <f>D291+D292+D294+D302+D305+D306+D307+D315+D318+D324+D329</f>
        <v>30</v>
      </c>
      <c r="E331" s="172">
        <f>E291+E292+E294+E302+E305+E306+E307+E315+E318+E324+E329</f>
        <v>11.5</v>
      </c>
      <c r="F331" s="172">
        <f>F291+F292+F294+F302+F305+F306+F307+F315+F318+F324+F329</f>
        <v>18.5</v>
      </c>
      <c r="G331" s="170">
        <f>G291+G292+G294+G302+G305+G306+G307+G315+G318+G324+G329</f>
        <v>4</v>
      </c>
      <c r="H331" s="170" t="s">
        <v>49</v>
      </c>
      <c r="I331" s="171" t="s">
        <v>49</v>
      </c>
      <c r="J331" s="199">
        <f>J291+J292+J294+J302+J305+J306+J307+J315+J318+J324+J329</f>
        <v>380</v>
      </c>
      <c r="K331" s="172">
        <f>K291+K292+K294+K302+K305+K306+K307+K315+K318+K324+K329</f>
        <v>150</v>
      </c>
      <c r="L331" s="172">
        <f>L291+L292+L294+L302+L305+L306+L307+L315+L318+L324+L329</f>
        <v>120</v>
      </c>
      <c r="M331" s="171">
        <f>M291+M292+M294+M302+M305+M306+M307+M315+M318+M324+M329</f>
        <v>109</v>
      </c>
      <c r="N331" s="221">
        <f>N291+N292+N294+N302+N305+N306+N307+N315+N318+N324+N329</f>
        <v>555</v>
      </c>
    </row>
    <row r="332" spans="1:14" ht="15" thickBot="1">
      <c r="A332" s="321" t="s">
        <v>72</v>
      </c>
      <c r="B332" s="322"/>
      <c r="C332" s="207">
        <v>10</v>
      </c>
      <c r="D332" s="210">
        <f>D293+D295+D296+D301+D303+D304+D308+D309+D310+D316+D317+D319</f>
        <v>30</v>
      </c>
      <c r="E332" s="186">
        <f>E293+E295+E296+E301+E303+E304+E308+E309+E310+E316+E317+E319</f>
        <v>13.5</v>
      </c>
      <c r="F332" s="186">
        <f>F293+F295+F296+F301+F303+F304+F308+F309+F310+F316+F317+F319</f>
        <v>16.5</v>
      </c>
      <c r="G332" s="188">
        <f>G293+G295+G296+G301+G303+G304+G308+G309+G310+G316+G317+G319</f>
        <v>1</v>
      </c>
      <c r="H332" s="188" t="s">
        <v>49</v>
      </c>
      <c r="I332" s="189" t="s">
        <v>49</v>
      </c>
      <c r="J332" s="210">
        <f>J293+J295+J296+J301+J303+J304+J308+J309+J310+J316+J317+J319</f>
        <v>447</v>
      </c>
      <c r="K332" s="210">
        <f>K293+K295+K296+K301+K303+K304+K308+K309+K310+K316+K317+K319</f>
        <v>210</v>
      </c>
      <c r="L332" s="210">
        <f>L293+L295+L296+L301+L303+L304+L308+L309+L310+L316+L317+L319</f>
        <v>120</v>
      </c>
      <c r="M332" s="210">
        <f>M293+M295+M296+M301+M303+M304+M308+M309+M310+M316+M317+M319</f>
        <v>117</v>
      </c>
      <c r="N332" s="210">
        <f>N293+N295+N296+N301+N303+N304+N308+N309+N310+N316+N317+N319</f>
        <v>495</v>
      </c>
    </row>
    <row r="333" spans="1:14" ht="15" thickBot="1">
      <c r="A333" s="103"/>
      <c r="B333" s="104"/>
      <c r="C333" s="105"/>
      <c r="D333" s="105"/>
      <c r="E333" s="105"/>
      <c r="F333" s="105"/>
      <c r="G333" s="106"/>
      <c r="H333" s="106"/>
      <c r="I333" s="106"/>
      <c r="J333" s="106"/>
      <c r="K333" s="106"/>
      <c r="L333" s="106"/>
      <c r="M333" s="106"/>
      <c r="N333" s="107"/>
    </row>
    <row r="334" spans="1:14" ht="15" thickBot="1">
      <c r="A334" s="323" t="s">
        <v>105</v>
      </c>
      <c r="B334" s="324"/>
      <c r="C334" s="108" t="s">
        <v>49</v>
      </c>
      <c r="D334" s="88">
        <f>D331+D332</f>
        <v>60</v>
      </c>
      <c r="E334" s="89">
        <f>E331+E332</f>
        <v>25</v>
      </c>
      <c r="F334" s="89">
        <f>F331+F332</f>
        <v>35</v>
      </c>
      <c r="G334" s="236">
        <f>G331+G332</f>
        <v>5</v>
      </c>
      <c r="H334" s="108" t="s">
        <v>49</v>
      </c>
      <c r="I334" s="236" t="s">
        <v>49</v>
      </c>
      <c r="J334" s="88">
        <f>J331+J332</f>
        <v>827</v>
      </c>
      <c r="K334" s="89">
        <f>K331+K332</f>
        <v>360</v>
      </c>
      <c r="L334" s="89">
        <f>L331+L332</f>
        <v>240</v>
      </c>
      <c r="M334" s="116">
        <f>M331+M332</f>
        <v>226</v>
      </c>
      <c r="N334" s="108">
        <f>N331+N332</f>
        <v>1050</v>
      </c>
    </row>
    <row r="335" spans="1:14" ht="14.25">
      <c r="A335" s="109"/>
      <c r="B335" s="109"/>
      <c r="C335" s="106"/>
      <c r="D335" s="106"/>
      <c r="E335" s="106"/>
      <c r="F335" s="106"/>
      <c r="G335" s="106"/>
      <c r="H335" s="106"/>
      <c r="I335" s="106"/>
      <c r="J335" s="106"/>
      <c r="K335" s="106"/>
      <c r="L335" s="106"/>
      <c r="M335" s="106"/>
      <c r="N335" s="106"/>
    </row>
    <row r="336" spans="1:14" ht="14.25">
      <c r="A336" s="105"/>
      <c r="B336" s="104" t="s">
        <v>74</v>
      </c>
      <c r="C336" s="105"/>
      <c r="D336" s="105"/>
      <c r="E336" s="105"/>
      <c r="F336" s="105"/>
      <c r="G336" s="106"/>
      <c r="H336" s="106"/>
      <c r="I336" s="106"/>
      <c r="J336" s="106"/>
      <c r="K336" s="106"/>
      <c r="L336" s="106"/>
      <c r="M336" s="106"/>
      <c r="N336" s="106"/>
    </row>
    <row r="337" spans="1:14" ht="14.25">
      <c r="A337" s="105"/>
      <c r="B337" s="104"/>
      <c r="C337" s="105"/>
      <c r="D337" s="105"/>
      <c r="E337" s="105"/>
      <c r="F337" s="105"/>
      <c r="G337" s="106"/>
      <c r="H337" s="106"/>
      <c r="I337" s="106"/>
      <c r="J337" s="106"/>
      <c r="K337" s="106"/>
      <c r="L337" s="106"/>
      <c r="M337" s="106"/>
      <c r="N337" s="106"/>
    </row>
    <row r="338" spans="1:14" ht="14.25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</row>
    <row r="339" spans="1:14" ht="14.25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</row>
    <row r="340" spans="1:14" ht="15" thickBot="1">
      <c r="A340" s="50"/>
      <c r="B340" s="46" t="s">
        <v>106</v>
      </c>
      <c r="C340" s="50"/>
      <c r="D340" s="50"/>
      <c r="E340" s="50"/>
      <c r="F340" s="50"/>
      <c r="G340" s="53"/>
      <c r="H340" s="50"/>
      <c r="I340" s="50"/>
      <c r="J340" s="50"/>
      <c r="K340" s="50"/>
      <c r="L340" s="50"/>
      <c r="M340" s="50"/>
      <c r="N340" s="50"/>
    </row>
    <row r="341" spans="1:14" ht="14.25">
      <c r="A341" s="4" t="s">
        <v>8</v>
      </c>
      <c r="B341" s="5"/>
      <c r="C341" s="6"/>
      <c r="D341" s="325" t="s">
        <v>9</v>
      </c>
      <c r="E341" s="312"/>
      <c r="F341" s="312"/>
      <c r="G341" s="7" t="s">
        <v>10</v>
      </c>
      <c r="H341" s="8" t="s">
        <v>11</v>
      </c>
      <c r="I341" s="4" t="s">
        <v>12</v>
      </c>
      <c r="J341" s="325" t="s">
        <v>13</v>
      </c>
      <c r="K341" s="312"/>
      <c r="L341" s="312"/>
      <c r="M341" s="312"/>
      <c r="N341" s="314" t="s">
        <v>153</v>
      </c>
    </row>
    <row r="342" spans="1:14" ht="14.25">
      <c r="A342" s="9"/>
      <c r="B342" s="10" t="s">
        <v>14</v>
      </c>
      <c r="C342" s="11" t="s">
        <v>15</v>
      </c>
      <c r="D342" s="12" t="s">
        <v>16</v>
      </c>
      <c r="E342" s="13" t="s">
        <v>17</v>
      </c>
      <c r="F342" s="14" t="s">
        <v>18</v>
      </c>
      <c r="G342" s="15" t="s">
        <v>19</v>
      </c>
      <c r="H342" s="16" t="s">
        <v>20</v>
      </c>
      <c r="I342" s="9" t="s">
        <v>21</v>
      </c>
      <c r="J342" s="17" t="s">
        <v>16</v>
      </c>
      <c r="K342" s="309" t="s">
        <v>22</v>
      </c>
      <c r="L342" s="309"/>
      <c r="M342" s="152" t="s">
        <v>23</v>
      </c>
      <c r="N342" s="315"/>
    </row>
    <row r="343" spans="1:14" ht="14.25">
      <c r="A343" s="19"/>
      <c r="B343" s="10" t="s">
        <v>24</v>
      </c>
      <c r="C343" s="11"/>
      <c r="D343" s="9"/>
      <c r="E343" s="13" t="s">
        <v>25</v>
      </c>
      <c r="F343" s="20" t="s">
        <v>26</v>
      </c>
      <c r="G343" s="21" t="s">
        <v>27</v>
      </c>
      <c r="H343" s="16"/>
      <c r="I343" s="22" t="s">
        <v>28</v>
      </c>
      <c r="J343" s="23"/>
      <c r="K343" s="24" t="s">
        <v>29</v>
      </c>
      <c r="L343" s="25" t="s">
        <v>116</v>
      </c>
      <c r="M343" s="153"/>
      <c r="N343" s="315"/>
    </row>
    <row r="344" spans="1:14" ht="14.25">
      <c r="A344" s="9"/>
      <c r="B344" s="10"/>
      <c r="C344" s="16"/>
      <c r="D344" s="9"/>
      <c r="E344" s="13" t="s">
        <v>30</v>
      </c>
      <c r="F344" s="20" t="s">
        <v>31</v>
      </c>
      <c r="G344" s="21" t="s">
        <v>32</v>
      </c>
      <c r="H344" s="16"/>
      <c r="I344" s="9" t="s">
        <v>33</v>
      </c>
      <c r="J344" s="27"/>
      <c r="K344" s="28"/>
      <c r="L344" s="29"/>
      <c r="M344" s="154"/>
      <c r="N344" s="315"/>
    </row>
    <row r="345" spans="1:14" ht="14.25">
      <c r="A345" s="9"/>
      <c r="B345" s="31"/>
      <c r="C345" s="32"/>
      <c r="D345" s="9"/>
      <c r="E345" s="13" t="s">
        <v>34</v>
      </c>
      <c r="F345" s="20"/>
      <c r="G345" s="21" t="s">
        <v>35</v>
      </c>
      <c r="H345" s="16"/>
      <c r="I345" s="9" t="s">
        <v>36</v>
      </c>
      <c r="J345" s="27"/>
      <c r="K345" s="28"/>
      <c r="L345" s="13"/>
      <c r="M345" s="20"/>
      <c r="N345" s="315"/>
    </row>
    <row r="346" spans="1:14" ht="14.25">
      <c r="A346" s="9"/>
      <c r="B346" s="31"/>
      <c r="C346" s="32"/>
      <c r="D346" s="9"/>
      <c r="E346" s="13"/>
      <c r="F346" s="20"/>
      <c r="G346" s="21"/>
      <c r="H346" s="16"/>
      <c r="I346" s="9"/>
      <c r="J346" s="27"/>
      <c r="K346" s="28"/>
      <c r="L346" s="13"/>
      <c r="M346" s="20"/>
      <c r="N346" s="315"/>
    </row>
    <row r="347" spans="1:14" ht="15" thickBot="1">
      <c r="A347" s="33"/>
      <c r="B347" s="34"/>
      <c r="C347" s="3"/>
      <c r="D347" s="33"/>
      <c r="E347" s="35"/>
      <c r="F347" s="36"/>
      <c r="G347" s="35"/>
      <c r="H347" s="3"/>
      <c r="I347" s="33"/>
      <c r="J347" s="37"/>
      <c r="K347" s="38"/>
      <c r="L347" s="35"/>
      <c r="M347" s="36"/>
      <c r="N347" s="316"/>
    </row>
    <row r="348" spans="1:14" ht="15" thickBot="1">
      <c r="A348" s="51"/>
      <c r="B348" s="52" t="s">
        <v>37</v>
      </c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4"/>
    </row>
    <row r="349" spans="1:14" ht="15" thickBot="1">
      <c r="A349" s="74" t="s">
        <v>56</v>
      </c>
      <c r="B349" s="75" t="s">
        <v>57</v>
      </c>
      <c r="C349" s="75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7"/>
    </row>
    <row r="350" spans="1:14" ht="15" customHeight="1">
      <c r="A350" s="81" t="s">
        <v>40</v>
      </c>
      <c r="B350" s="81" t="s">
        <v>258</v>
      </c>
      <c r="C350" s="216">
        <v>11</v>
      </c>
      <c r="D350" s="212">
        <v>2</v>
      </c>
      <c r="E350" s="176">
        <v>1</v>
      </c>
      <c r="F350" s="176">
        <f>D350-E350</f>
        <v>1</v>
      </c>
      <c r="G350" s="224">
        <v>0</v>
      </c>
      <c r="H350" s="216" t="s">
        <v>175</v>
      </c>
      <c r="I350" s="216" t="s">
        <v>42</v>
      </c>
      <c r="J350" s="199">
        <f>SUM(K350:M350)</f>
        <v>30</v>
      </c>
      <c r="K350" s="226">
        <v>0</v>
      </c>
      <c r="L350" s="227">
        <v>15</v>
      </c>
      <c r="M350" s="172">
        <v>15</v>
      </c>
      <c r="N350" s="221">
        <f aca="true" t="shared" si="34" ref="N350:N355">F350*30</f>
        <v>30</v>
      </c>
    </row>
    <row r="351" spans="1:14" ht="15" customHeight="1">
      <c r="A351" s="66" t="s">
        <v>43</v>
      </c>
      <c r="B351" s="66" t="s">
        <v>259</v>
      </c>
      <c r="C351" s="202">
        <v>12</v>
      </c>
      <c r="D351" s="205">
        <v>1</v>
      </c>
      <c r="E351" s="180">
        <v>0.5</v>
      </c>
      <c r="F351" s="176">
        <f>D351-E351</f>
        <v>0.5</v>
      </c>
      <c r="G351" s="206">
        <v>0</v>
      </c>
      <c r="H351" s="202" t="s">
        <v>175</v>
      </c>
      <c r="I351" s="202" t="s">
        <v>42</v>
      </c>
      <c r="J351" s="251">
        <f>SUM(K351:M351)</f>
        <v>30</v>
      </c>
      <c r="K351" s="180">
        <v>0</v>
      </c>
      <c r="L351" s="180">
        <v>15</v>
      </c>
      <c r="M351" s="177">
        <v>15</v>
      </c>
      <c r="N351" s="258">
        <f t="shared" si="34"/>
        <v>15</v>
      </c>
    </row>
    <row r="352" spans="1:14" ht="15" customHeight="1">
      <c r="A352" s="66" t="s">
        <v>44</v>
      </c>
      <c r="B352" s="66" t="s">
        <v>260</v>
      </c>
      <c r="C352" s="202">
        <v>11</v>
      </c>
      <c r="D352" s="205">
        <v>3</v>
      </c>
      <c r="E352" s="180">
        <v>1</v>
      </c>
      <c r="F352" s="176">
        <f>D352-E352</f>
        <v>2</v>
      </c>
      <c r="G352" s="206">
        <v>0</v>
      </c>
      <c r="H352" s="202" t="s">
        <v>175</v>
      </c>
      <c r="I352" s="202" t="s">
        <v>42</v>
      </c>
      <c r="J352" s="251">
        <f>SUM(K352:M352)</f>
        <v>34</v>
      </c>
      <c r="K352" s="180">
        <v>0</v>
      </c>
      <c r="L352" s="180">
        <v>30</v>
      </c>
      <c r="M352" s="177">
        <v>4</v>
      </c>
      <c r="N352" s="258">
        <f t="shared" si="34"/>
        <v>60</v>
      </c>
    </row>
    <row r="353" spans="1:14" ht="15" customHeight="1">
      <c r="A353" s="66" t="s">
        <v>45</v>
      </c>
      <c r="B353" s="66" t="s">
        <v>261</v>
      </c>
      <c r="C353" s="202">
        <v>12</v>
      </c>
      <c r="D353" s="205">
        <v>2</v>
      </c>
      <c r="E353" s="180">
        <v>1</v>
      </c>
      <c r="F353" s="176">
        <f>D353-E353</f>
        <v>1</v>
      </c>
      <c r="G353" s="206">
        <v>0</v>
      </c>
      <c r="H353" s="202" t="s">
        <v>175</v>
      </c>
      <c r="I353" s="202" t="s">
        <v>42</v>
      </c>
      <c r="J353" s="251">
        <f>SUM(K353:M353)</f>
        <v>34</v>
      </c>
      <c r="K353" s="180">
        <v>30</v>
      </c>
      <c r="L353" s="180">
        <v>0</v>
      </c>
      <c r="M353" s="177">
        <v>4</v>
      </c>
      <c r="N353" s="258">
        <f t="shared" si="34"/>
        <v>30</v>
      </c>
    </row>
    <row r="354" spans="1:14" ht="15" customHeight="1" thickBot="1">
      <c r="A354" s="150" t="s">
        <v>155</v>
      </c>
      <c r="B354" s="94" t="s">
        <v>262</v>
      </c>
      <c r="C354" s="218">
        <v>12</v>
      </c>
      <c r="D354" s="194">
        <v>2</v>
      </c>
      <c r="E354" s="195">
        <v>1</v>
      </c>
      <c r="F354" s="213">
        <f>D354-E354</f>
        <v>1</v>
      </c>
      <c r="G354" s="238">
        <v>0</v>
      </c>
      <c r="H354" s="257" t="s">
        <v>175</v>
      </c>
      <c r="I354" s="257" t="s">
        <v>42</v>
      </c>
      <c r="J354" s="217">
        <f>SUM(K354:M354)</f>
        <v>34</v>
      </c>
      <c r="K354" s="195">
        <v>0</v>
      </c>
      <c r="L354" s="195">
        <v>30</v>
      </c>
      <c r="M354" s="195">
        <v>4</v>
      </c>
      <c r="N354" s="260">
        <f t="shared" si="34"/>
        <v>30</v>
      </c>
    </row>
    <row r="355" spans="1:14" ht="15" customHeight="1" thickBot="1">
      <c r="A355" s="68"/>
      <c r="B355" s="87" t="s">
        <v>48</v>
      </c>
      <c r="C355" s="255"/>
      <c r="D355" s="229">
        <f>SUM(D350:D354)</f>
        <v>10</v>
      </c>
      <c r="E355" s="230">
        <f>SUM(E350:E354)</f>
        <v>4.5</v>
      </c>
      <c r="F355" s="231">
        <f>SUM(F350:F354)</f>
        <v>5.5</v>
      </c>
      <c r="G355" s="232">
        <f>SUM(G350:G354)</f>
        <v>0</v>
      </c>
      <c r="H355" s="254" t="s">
        <v>49</v>
      </c>
      <c r="I355" s="254" t="s">
        <v>49</v>
      </c>
      <c r="J355" s="255">
        <f>SUM(J350:J354)</f>
        <v>162</v>
      </c>
      <c r="K355" s="231">
        <f>SUM(K350:K354)</f>
        <v>30</v>
      </c>
      <c r="L355" s="231">
        <f>SUM(L350:L354)</f>
        <v>90</v>
      </c>
      <c r="M355" s="232">
        <f>SUM(M350:M354)</f>
        <v>42</v>
      </c>
      <c r="N355" s="234">
        <f t="shared" si="34"/>
        <v>165</v>
      </c>
    </row>
    <row r="356" spans="1:14" ht="15.75" customHeight="1">
      <c r="A356" s="64"/>
      <c r="B356" s="60" t="s">
        <v>50</v>
      </c>
      <c r="C356" s="175"/>
      <c r="D356" s="190">
        <v>0</v>
      </c>
      <c r="E356" s="191">
        <v>0</v>
      </c>
      <c r="F356" s="176">
        <v>0</v>
      </c>
      <c r="G356" s="192">
        <v>0</v>
      </c>
      <c r="H356" s="258" t="s">
        <v>49</v>
      </c>
      <c r="I356" s="174" t="s">
        <v>49</v>
      </c>
      <c r="J356" s="177">
        <v>0</v>
      </c>
      <c r="K356" s="176">
        <v>0</v>
      </c>
      <c r="L356" s="176">
        <v>0</v>
      </c>
      <c r="M356" s="192">
        <v>0</v>
      </c>
      <c r="N356" s="174">
        <v>0</v>
      </c>
    </row>
    <row r="357" spans="1:14" ht="15" thickBot="1">
      <c r="A357" s="67"/>
      <c r="B357" s="73" t="s">
        <v>152</v>
      </c>
      <c r="C357" s="209"/>
      <c r="D357" s="193">
        <v>0</v>
      </c>
      <c r="E357" s="194">
        <v>0</v>
      </c>
      <c r="F357" s="195">
        <v>0</v>
      </c>
      <c r="G357" s="196">
        <v>0</v>
      </c>
      <c r="H357" s="207" t="s">
        <v>49</v>
      </c>
      <c r="I357" s="188" t="s">
        <v>49</v>
      </c>
      <c r="J357" s="197">
        <v>0</v>
      </c>
      <c r="K357" s="195">
        <v>0</v>
      </c>
      <c r="L357" s="195">
        <v>0</v>
      </c>
      <c r="M357" s="196">
        <v>0</v>
      </c>
      <c r="N357" s="239">
        <v>0</v>
      </c>
    </row>
    <row r="358" spans="1:14" ht="15" thickBot="1">
      <c r="A358" s="74" t="s">
        <v>63</v>
      </c>
      <c r="B358" s="75" t="s">
        <v>64</v>
      </c>
      <c r="C358" s="75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7"/>
    </row>
    <row r="359" spans="1:14" ht="14.25">
      <c r="A359" s="60" t="s">
        <v>40</v>
      </c>
      <c r="B359" s="110" t="s">
        <v>263</v>
      </c>
      <c r="C359" s="170">
        <v>11</v>
      </c>
      <c r="D359" s="191">
        <v>3</v>
      </c>
      <c r="E359" s="176">
        <v>1</v>
      </c>
      <c r="F359" s="176">
        <f aca="true" t="shared" si="35" ref="F359:F366">D359-E359</f>
        <v>2</v>
      </c>
      <c r="G359" s="201">
        <v>0</v>
      </c>
      <c r="H359" s="170" t="s">
        <v>175</v>
      </c>
      <c r="I359" s="170" t="s">
        <v>42</v>
      </c>
      <c r="J359" s="175">
        <f>SUM(K359:M359)</f>
        <v>34</v>
      </c>
      <c r="K359" s="176">
        <v>15</v>
      </c>
      <c r="L359" s="176">
        <v>15</v>
      </c>
      <c r="M359" s="177">
        <v>4</v>
      </c>
      <c r="N359" s="221">
        <f aca="true" t="shared" si="36" ref="N359:N366">F359*30</f>
        <v>60</v>
      </c>
    </row>
    <row r="360" spans="1:14" ht="14.25">
      <c r="A360" s="66" t="s">
        <v>43</v>
      </c>
      <c r="B360" s="161" t="s">
        <v>264</v>
      </c>
      <c r="C360" s="178">
        <v>11</v>
      </c>
      <c r="D360" s="205">
        <v>3</v>
      </c>
      <c r="E360" s="180">
        <v>1</v>
      </c>
      <c r="F360" s="176">
        <f t="shared" si="35"/>
        <v>2</v>
      </c>
      <c r="G360" s="206">
        <v>1</v>
      </c>
      <c r="H360" s="178" t="s">
        <v>175</v>
      </c>
      <c r="I360" s="178" t="s">
        <v>42</v>
      </c>
      <c r="J360" s="175">
        <f aca="true" t="shared" si="37" ref="J360:J367">SUM(K360:M360)</f>
        <v>30</v>
      </c>
      <c r="K360" s="180">
        <v>0</v>
      </c>
      <c r="L360" s="180">
        <v>15</v>
      </c>
      <c r="M360" s="177">
        <v>15</v>
      </c>
      <c r="N360" s="258">
        <f t="shared" si="36"/>
        <v>60</v>
      </c>
    </row>
    <row r="361" spans="1:14" ht="14.25">
      <c r="A361" s="66" t="s">
        <v>44</v>
      </c>
      <c r="B361" s="161" t="s">
        <v>265</v>
      </c>
      <c r="C361" s="178">
        <v>12</v>
      </c>
      <c r="D361" s="205">
        <v>1</v>
      </c>
      <c r="E361" s="180">
        <v>0.5</v>
      </c>
      <c r="F361" s="176">
        <f t="shared" si="35"/>
        <v>0.5</v>
      </c>
      <c r="G361" s="206">
        <v>1</v>
      </c>
      <c r="H361" s="178" t="s">
        <v>175</v>
      </c>
      <c r="I361" s="178" t="s">
        <v>42</v>
      </c>
      <c r="J361" s="175">
        <f t="shared" si="37"/>
        <v>30</v>
      </c>
      <c r="K361" s="180">
        <v>0</v>
      </c>
      <c r="L361" s="180">
        <v>15</v>
      </c>
      <c r="M361" s="177">
        <v>15</v>
      </c>
      <c r="N361" s="258">
        <f t="shared" si="36"/>
        <v>15</v>
      </c>
    </row>
    <row r="362" spans="1:14" ht="14.25">
      <c r="A362" s="66" t="s">
        <v>45</v>
      </c>
      <c r="B362" s="161" t="s">
        <v>107</v>
      </c>
      <c r="C362" s="178">
        <v>11</v>
      </c>
      <c r="D362" s="205">
        <v>2</v>
      </c>
      <c r="E362" s="180">
        <v>1</v>
      </c>
      <c r="F362" s="176">
        <f t="shared" si="35"/>
        <v>1</v>
      </c>
      <c r="G362" s="206">
        <v>0</v>
      </c>
      <c r="H362" s="178" t="s">
        <v>175</v>
      </c>
      <c r="I362" s="178" t="s">
        <v>42</v>
      </c>
      <c r="J362" s="175">
        <f t="shared" si="37"/>
        <v>34</v>
      </c>
      <c r="K362" s="180">
        <v>0</v>
      </c>
      <c r="L362" s="180">
        <v>30</v>
      </c>
      <c r="M362" s="177">
        <v>4</v>
      </c>
      <c r="N362" s="260">
        <f t="shared" si="36"/>
        <v>30</v>
      </c>
    </row>
    <row r="363" spans="1:14" ht="14.25">
      <c r="A363" s="66" t="s">
        <v>155</v>
      </c>
      <c r="B363" s="161" t="s">
        <v>108</v>
      </c>
      <c r="C363" s="178">
        <v>11</v>
      </c>
      <c r="D363" s="205">
        <v>2</v>
      </c>
      <c r="E363" s="180">
        <v>1</v>
      </c>
      <c r="F363" s="176">
        <f t="shared" si="35"/>
        <v>1</v>
      </c>
      <c r="G363" s="206">
        <v>0</v>
      </c>
      <c r="H363" s="178" t="s">
        <v>175</v>
      </c>
      <c r="I363" s="178" t="s">
        <v>42</v>
      </c>
      <c r="J363" s="175">
        <f t="shared" si="37"/>
        <v>34</v>
      </c>
      <c r="K363" s="180">
        <v>30</v>
      </c>
      <c r="L363" s="180">
        <v>0</v>
      </c>
      <c r="M363" s="177">
        <v>4</v>
      </c>
      <c r="N363" s="202">
        <f t="shared" si="36"/>
        <v>30</v>
      </c>
    </row>
    <row r="364" spans="1:14" ht="14.25">
      <c r="A364" s="66" t="s">
        <v>156</v>
      </c>
      <c r="B364" s="161" t="s">
        <v>109</v>
      </c>
      <c r="C364" s="178">
        <v>11</v>
      </c>
      <c r="D364" s="205">
        <v>4</v>
      </c>
      <c r="E364" s="180">
        <v>2</v>
      </c>
      <c r="F364" s="176">
        <f t="shared" si="35"/>
        <v>2</v>
      </c>
      <c r="G364" s="206">
        <v>0</v>
      </c>
      <c r="H364" s="178" t="s">
        <v>176</v>
      </c>
      <c r="I364" s="178" t="s">
        <v>42</v>
      </c>
      <c r="J364" s="175">
        <f t="shared" si="37"/>
        <v>60</v>
      </c>
      <c r="K364" s="180">
        <v>30</v>
      </c>
      <c r="L364" s="180">
        <v>15</v>
      </c>
      <c r="M364" s="177">
        <v>15</v>
      </c>
      <c r="N364" s="260">
        <f t="shared" si="36"/>
        <v>60</v>
      </c>
    </row>
    <row r="365" spans="1:14" ht="14.25">
      <c r="A365" s="66" t="s">
        <v>157</v>
      </c>
      <c r="B365" s="161" t="s">
        <v>109</v>
      </c>
      <c r="C365" s="178">
        <v>12</v>
      </c>
      <c r="D365" s="205">
        <v>1</v>
      </c>
      <c r="E365" s="180">
        <v>0.5</v>
      </c>
      <c r="F365" s="176">
        <f t="shared" si="35"/>
        <v>0.5</v>
      </c>
      <c r="G365" s="206">
        <v>0</v>
      </c>
      <c r="H365" s="178" t="s">
        <v>175</v>
      </c>
      <c r="I365" s="178" t="s">
        <v>42</v>
      </c>
      <c r="J365" s="175">
        <f t="shared" si="37"/>
        <v>60</v>
      </c>
      <c r="K365" s="180">
        <v>0</v>
      </c>
      <c r="L365" s="180">
        <v>15</v>
      </c>
      <c r="M365" s="177">
        <v>45</v>
      </c>
      <c r="N365" s="202">
        <f t="shared" si="36"/>
        <v>15</v>
      </c>
    </row>
    <row r="366" spans="1:14" ht="14.25">
      <c r="A366" s="66" t="s">
        <v>165</v>
      </c>
      <c r="B366" s="235" t="s">
        <v>183</v>
      </c>
      <c r="C366" s="240">
        <v>11</v>
      </c>
      <c r="D366" s="251">
        <v>4</v>
      </c>
      <c r="E366" s="195">
        <v>2</v>
      </c>
      <c r="F366" s="213">
        <f t="shared" si="35"/>
        <v>2</v>
      </c>
      <c r="G366" s="238">
        <v>0</v>
      </c>
      <c r="H366" s="239" t="s">
        <v>175</v>
      </c>
      <c r="I366" s="239" t="s">
        <v>42</v>
      </c>
      <c r="J366" s="175">
        <f t="shared" si="37"/>
        <v>60</v>
      </c>
      <c r="K366" s="195">
        <v>0</v>
      </c>
      <c r="L366" s="195">
        <v>30</v>
      </c>
      <c r="M366" s="206">
        <v>30</v>
      </c>
      <c r="N366" s="257">
        <f t="shared" si="36"/>
        <v>60</v>
      </c>
    </row>
    <row r="367" spans="1:14" ht="15" thickBot="1">
      <c r="A367" s="66" t="s">
        <v>166</v>
      </c>
      <c r="B367" s="150" t="s">
        <v>110</v>
      </c>
      <c r="C367" s="240">
        <v>11</v>
      </c>
      <c r="D367" s="193">
        <v>3</v>
      </c>
      <c r="E367" s="183">
        <v>1</v>
      </c>
      <c r="F367" s="183">
        <v>2</v>
      </c>
      <c r="G367" s="238">
        <v>0</v>
      </c>
      <c r="H367" s="239" t="s">
        <v>176</v>
      </c>
      <c r="I367" s="239" t="s">
        <v>42</v>
      </c>
      <c r="J367" s="175">
        <f t="shared" si="37"/>
        <v>34</v>
      </c>
      <c r="K367" s="195">
        <v>30</v>
      </c>
      <c r="L367" s="195">
        <v>0</v>
      </c>
      <c r="M367" s="220">
        <v>4</v>
      </c>
      <c r="N367" s="218">
        <v>60</v>
      </c>
    </row>
    <row r="368" spans="1:14" ht="15" thickBot="1">
      <c r="A368" s="68"/>
      <c r="B368" s="87" t="s">
        <v>48</v>
      </c>
      <c r="C368" s="228"/>
      <c r="D368" s="229">
        <f>SUM(D359:D367)</f>
        <v>23</v>
      </c>
      <c r="E368" s="230">
        <f>SUM(E359:E367)</f>
        <v>10</v>
      </c>
      <c r="F368" s="231">
        <f>SUM(F359:F367)</f>
        <v>13</v>
      </c>
      <c r="G368" s="232">
        <f>SUM(G359:G367)</f>
        <v>2</v>
      </c>
      <c r="H368" s="234" t="s">
        <v>49</v>
      </c>
      <c r="I368" s="234" t="s">
        <v>49</v>
      </c>
      <c r="J368" s="233">
        <f>SUM(J359:J367)</f>
        <v>376</v>
      </c>
      <c r="K368" s="231">
        <f>SUM(K359:K367)</f>
        <v>105</v>
      </c>
      <c r="L368" s="231">
        <f>SUM(L359:L367)</f>
        <v>135</v>
      </c>
      <c r="M368" s="233">
        <f>SUM(M359:M367)</f>
        <v>136</v>
      </c>
      <c r="N368" s="254">
        <f>SUM(N359:N367)</f>
        <v>390</v>
      </c>
    </row>
    <row r="369" spans="1:15" ht="14.25">
      <c r="A369" s="64"/>
      <c r="B369" s="63" t="s">
        <v>50</v>
      </c>
      <c r="C369" s="208"/>
      <c r="D369" s="190">
        <v>0</v>
      </c>
      <c r="E369" s="191">
        <v>0</v>
      </c>
      <c r="F369" s="176">
        <v>0</v>
      </c>
      <c r="G369" s="201">
        <v>0</v>
      </c>
      <c r="H369" s="174" t="s">
        <v>49</v>
      </c>
      <c r="I369" s="174" t="s">
        <v>49</v>
      </c>
      <c r="J369" s="176">
        <f>SUM(J360:J361)</f>
        <v>60</v>
      </c>
      <c r="K369" s="176">
        <f>SUM(K360:K361)</f>
        <v>0</v>
      </c>
      <c r="L369" s="176">
        <f>SUM(L360:L361)</f>
        <v>30</v>
      </c>
      <c r="M369" s="201">
        <v>30</v>
      </c>
      <c r="N369" s="258">
        <f>SUM(N360:N361)</f>
        <v>75</v>
      </c>
      <c r="O369" s="297"/>
    </row>
    <row r="370" spans="1:14" ht="15" thickBot="1">
      <c r="A370" s="99"/>
      <c r="B370" s="150" t="s">
        <v>152</v>
      </c>
      <c r="C370" s="252"/>
      <c r="D370" s="253">
        <v>0</v>
      </c>
      <c r="E370" s="182">
        <v>0</v>
      </c>
      <c r="F370" s="183">
        <v>0</v>
      </c>
      <c r="G370" s="196">
        <v>0</v>
      </c>
      <c r="H370" s="181" t="s">
        <v>49</v>
      </c>
      <c r="I370" s="181" t="s">
        <v>49</v>
      </c>
      <c r="J370" s="243">
        <v>0</v>
      </c>
      <c r="K370" s="183">
        <v>0</v>
      </c>
      <c r="L370" s="183">
        <v>0</v>
      </c>
      <c r="M370" s="196">
        <v>0</v>
      </c>
      <c r="N370" s="218">
        <v>0</v>
      </c>
    </row>
    <row r="371" spans="1:14" ht="15" thickBot="1">
      <c r="A371" s="74" t="s">
        <v>71</v>
      </c>
      <c r="B371" s="76"/>
      <c r="C371" s="76"/>
      <c r="D371" s="76"/>
      <c r="E371" s="76"/>
      <c r="F371" s="76"/>
      <c r="G371" s="76"/>
      <c r="H371" s="116"/>
      <c r="I371" s="116"/>
      <c r="J371" s="76"/>
      <c r="K371" s="76"/>
      <c r="L371" s="76"/>
      <c r="M371" s="76"/>
      <c r="N371" s="77"/>
    </row>
    <row r="372" spans="1:14" ht="15" thickBot="1">
      <c r="A372" s="87" t="s">
        <v>173</v>
      </c>
      <c r="B372" s="304" t="s">
        <v>174</v>
      </c>
      <c r="C372" s="234">
        <v>12</v>
      </c>
      <c r="D372" s="229">
        <v>23</v>
      </c>
      <c r="E372" s="231">
        <v>27</v>
      </c>
      <c r="F372" s="231">
        <v>0</v>
      </c>
      <c r="G372" s="234">
        <v>20</v>
      </c>
      <c r="H372" s="234" t="s">
        <v>175</v>
      </c>
      <c r="I372" s="255" t="s">
        <v>47</v>
      </c>
      <c r="J372" s="229">
        <v>0</v>
      </c>
      <c r="K372" s="230">
        <v>0</v>
      </c>
      <c r="L372" s="230">
        <v>0</v>
      </c>
      <c r="M372" s="234">
        <v>0</v>
      </c>
      <c r="N372" s="234">
        <v>240</v>
      </c>
    </row>
    <row r="373" spans="1:14" ht="15" thickBot="1">
      <c r="A373" s="100"/>
      <c r="B373" s="53"/>
      <c r="C373" s="53"/>
      <c r="D373" s="53"/>
      <c r="E373" s="53"/>
      <c r="F373" s="106"/>
      <c r="G373" s="76"/>
      <c r="H373" s="116"/>
      <c r="I373" s="116"/>
      <c r="J373" s="53"/>
      <c r="K373" s="53"/>
      <c r="L373" s="53"/>
      <c r="M373" s="106"/>
      <c r="N373" s="107"/>
    </row>
    <row r="374" spans="1:14" ht="14.25">
      <c r="A374" s="319" t="s">
        <v>72</v>
      </c>
      <c r="B374" s="320"/>
      <c r="C374" s="221">
        <v>11</v>
      </c>
      <c r="D374" s="199">
        <f>SUM(D367,D366,D362:D364,D360:D360,D359,D352:D354,D350)</f>
        <v>30</v>
      </c>
      <c r="E374" s="171">
        <f>SUM(E367,E366,E362:E364,E360:E360,E359,E352:E354,E350)</f>
        <v>13</v>
      </c>
      <c r="F374" s="173">
        <f>SUM(F367,F366,F362:F364,F360:F360,F359,F352:F354,F350)</f>
        <v>17</v>
      </c>
      <c r="G374" s="201">
        <f>SUM(G367,G366,G362:G364,G360:G360,G359,G352:G354,G350)</f>
        <v>1</v>
      </c>
      <c r="H374" s="221" t="s">
        <v>49</v>
      </c>
      <c r="I374" s="171" t="s">
        <v>49</v>
      </c>
      <c r="J374" s="198">
        <f>SUM(J367,J366,J362:J364,J360:J360,J359,J352:J354,J350)</f>
        <v>418</v>
      </c>
      <c r="K374" s="172">
        <f>SUM(K367,K366,K362:K364,K360:K360,K359,K352:K354,K350)</f>
        <v>135</v>
      </c>
      <c r="L374" s="171">
        <f>SUM(L367,L366,L362:L364,L360:L360,L359,L352:L354,L350)</f>
        <v>180</v>
      </c>
      <c r="M374" s="201">
        <f>SUM(M367,M366,M362:M364,M360:M360,M359,M352:M354,M350)</f>
        <v>103</v>
      </c>
      <c r="N374" s="221">
        <f>SUM(N367,N366,N362:N364,N360:N360,N359,N352:N354,N350)</f>
        <v>510</v>
      </c>
    </row>
    <row r="375" spans="1:14" ht="15" thickBot="1">
      <c r="A375" s="321" t="s">
        <v>72</v>
      </c>
      <c r="B375" s="322"/>
      <c r="C375" s="207">
        <v>12</v>
      </c>
      <c r="D375" s="294">
        <f>SUM(D372,D365,D361,D351,D353,D354)</f>
        <v>30</v>
      </c>
      <c r="E375" s="294">
        <f>SUM(E372,E365,E361,E351)</f>
        <v>28.5</v>
      </c>
      <c r="F375" s="294">
        <f>SUM(F372,F365,F361,F351)</f>
        <v>1.5</v>
      </c>
      <c r="G375" s="294">
        <f>SUM(G372,G365,G361,G351)</f>
        <v>21</v>
      </c>
      <c r="H375" s="207" t="s">
        <v>49</v>
      </c>
      <c r="I375" s="189" t="s">
        <v>49</v>
      </c>
      <c r="J375" s="210">
        <f>J351+J361+J365+J372</f>
        <v>120</v>
      </c>
      <c r="K375" s="186">
        <f>K351+K361+K365+K371</f>
        <v>0</v>
      </c>
      <c r="L375" s="186">
        <f>L351+L361+L365+L371</f>
        <v>45</v>
      </c>
      <c r="M375" s="189">
        <f>M351+M361+M365+M372</f>
        <v>75</v>
      </c>
      <c r="N375" s="207">
        <f>N351+N361+N365+N372</f>
        <v>285</v>
      </c>
    </row>
    <row r="376" spans="1:14" ht="15" thickBot="1">
      <c r="A376" s="103"/>
      <c r="B376" s="104"/>
      <c r="C376" s="105"/>
      <c r="D376" s="105"/>
      <c r="E376" s="105"/>
      <c r="F376" s="105"/>
      <c r="G376" s="106"/>
      <c r="H376" s="106"/>
      <c r="I376" s="106"/>
      <c r="J376" s="106"/>
      <c r="K376" s="106"/>
      <c r="L376" s="106"/>
      <c r="M376" s="102"/>
      <c r="N376" s="112"/>
    </row>
    <row r="377" spans="1:14" ht="15" thickBot="1">
      <c r="A377" s="323" t="s">
        <v>111</v>
      </c>
      <c r="B377" s="324"/>
      <c r="C377" s="254" t="s">
        <v>49</v>
      </c>
      <c r="D377" s="229">
        <f>D374+D375</f>
        <v>60</v>
      </c>
      <c r="E377" s="230">
        <f>E374+E375</f>
        <v>41.5</v>
      </c>
      <c r="F377" s="230">
        <f>F374+F375</f>
        <v>18.5</v>
      </c>
      <c r="G377" s="255">
        <f>G374+G375</f>
        <v>22</v>
      </c>
      <c r="H377" s="228" t="s">
        <v>49</v>
      </c>
      <c r="I377" s="254" t="s">
        <v>49</v>
      </c>
      <c r="J377" s="229">
        <f>J374+J375</f>
        <v>538</v>
      </c>
      <c r="K377" s="230">
        <f>K374+K375</f>
        <v>135</v>
      </c>
      <c r="L377" s="230">
        <f>L374+L375</f>
        <v>225</v>
      </c>
      <c r="M377" s="232">
        <f>M374+M375</f>
        <v>178</v>
      </c>
      <c r="N377" s="188">
        <f>N374+N375</f>
        <v>795</v>
      </c>
    </row>
    <row r="378" spans="1:14" ht="14.25">
      <c r="A378" s="109"/>
      <c r="B378" s="109"/>
      <c r="C378" s="106"/>
      <c r="D378" s="106"/>
      <c r="E378" s="106"/>
      <c r="F378" s="106"/>
      <c r="G378" s="106"/>
      <c r="H378" s="106"/>
      <c r="I378" s="106"/>
      <c r="J378" s="106"/>
      <c r="K378" s="106"/>
      <c r="L378" s="106"/>
      <c r="M378" s="106"/>
      <c r="N378" s="106"/>
    </row>
    <row r="379" spans="1:14" ht="14.25">
      <c r="A379" s="105"/>
      <c r="B379" s="104" t="s">
        <v>74</v>
      </c>
      <c r="C379" s="105"/>
      <c r="D379" s="105"/>
      <c r="E379" s="105"/>
      <c r="F379" s="105"/>
      <c r="G379" s="106"/>
      <c r="H379" s="106"/>
      <c r="I379" s="106"/>
      <c r="J379" s="106"/>
      <c r="K379" s="106"/>
      <c r="L379" s="106"/>
      <c r="M379" s="106"/>
      <c r="N379" s="106"/>
    </row>
    <row r="380" spans="1:14" ht="14.25">
      <c r="A380" s="105"/>
      <c r="B380" s="104"/>
      <c r="C380" s="105"/>
      <c r="D380" s="105"/>
      <c r="E380" s="105"/>
      <c r="F380" s="105"/>
      <c r="G380" s="106"/>
      <c r="H380" s="106"/>
      <c r="I380" s="106"/>
      <c r="J380" s="106"/>
      <c r="K380" s="106"/>
      <c r="L380" s="106"/>
      <c r="M380" s="106"/>
      <c r="N380" s="106"/>
    </row>
    <row r="381" spans="1:14" ht="14.25">
      <c r="A381" s="42"/>
      <c r="B381" s="41"/>
      <c r="C381" s="42"/>
      <c r="D381" s="42"/>
      <c r="E381" s="42"/>
      <c r="F381" s="42"/>
      <c r="G381" s="16"/>
      <c r="H381" s="16"/>
      <c r="I381" s="16"/>
      <c r="J381" s="16"/>
      <c r="K381" s="16"/>
      <c r="L381" s="16"/>
      <c r="M381" s="16"/>
      <c r="N381" s="16"/>
    </row>
    <row r="382" spans="1:14" ht="14.25">
      <c r="A382" s="42"/>
      <c r="B382" s="41"/>
      <c r="C382" s="42"/>
      <c r="D382" s="42"/>
      <c r="E382" s="42"/>
      <c r="F382" s="42"/>
      <c r="G382" s="16"/>
      <c r="H382" s="16"/>
      <c r="I382" s="16"/>
      <c r="J382" s="16"/>
      <c r="K382" s="16"/>
      <c r="L382" s="16"/>
      <c r="M382" s="16"/>
      <c r="N382" s="16"/>
    </row>
    <row r="383" spans="1:14" ht="14.25">
      <c r="A383" s="42"/>
      <c r="B383" s="41"/>
      <c r="C383" s="42"/>
      <c r="D383" s="42"/>
      <c r="E383" s="42"/>
      <c r="F383" s="42"/>
      <c r="G383" s="16"/>
      <c r="H383" s="16"/>
      <c r="I383" s="16"/>
      <c r="J383" s="16"/>
      <c r="K383" s="16"/>
      <c r="L383" s="16"/>
      <c r="M383" s="16"/>
      <c r="N383" s="16"/>
    </row>
    <row r="384" spans="1:14" ht="14.25">
      <c r="A384" s="42"/>
      <c r="B384" s="41"/>
      <c r="C384" s="42"/>
      <c r="D384" s="42"/>
      <c r="E384" s="42"/>
      <c r="F384" s="42"/>
      <c r="G384" s="16"/>
      <c r="H384" s="16"/>
      <c r="I384" s="16"/>
      <c r="J384" s="16"/>
      <c r="K384" s="16"/>
      <c r="L384" s="16"/>
      <c r="M384" s="16"/>
      <c r="N384" s="16"/>
    </row>
    <row r="385" spans="1:14" ht="14.25">
      <c r="A385" s="42"/>
      <c r="B385" s="41"/>
      <c r="C385" s="42"/>
      <c r="D385" s="42"/>
      <c r="E385" s="42"/>
      <c r="F385" s="42"/>
      <c r="G385" s="16"/>
      <c r="H385" s="16"/>
      <c r="I385" s="16"/>
      <c r="J385" s="16"/>
      <c r="K385" s="16"/>
      <c r="L385" s="16"/>
      <c r="M385" s="16"/>
      <c r="N385" s="16"/>
    </row>
    <row r="386" spans="1:14" ht="14.25">
      <c r="A386" s="42"/>
      <c r="B386" s="41"/>
      <c r="C386" s="42"/>
      <c r="D386" s="42"/>
      <c r="E386" s="42"/>
      <c r="F386" s="42"/>
      <c r="G386" s="16"/>
      <c r="H386" s="16"/>
      <c r="I386" s="16"/>
      <c r="J386" s="16"/>
      <c r="K386" s="16"/>
      <c r="L386" s="16"/>
      <c r="M386" s="16"/>
      <c r="N386" s="16"/>
    </row>
    <row r="387" spans="1:14" ht="14.25">
      <c r="A387" s="42"/>
      <c r="B387" s="41"/>
      <c r="C387" s="42"/>
      <c r="D387" s="42"/>
      <c r="E387" s="42"/>
      <c r="F387" s="42"/>
      <c r="G387" s="16"/>
      <c r="H387" s="16"/>
      <c r="I387" s="16"/>
      <c r="J387" s="16"/>
      <c r="K387" s="16"/>
      <c r="L387" s="16"/>
      <c r="M387" s="16"/>
      <c r="N387" s="16"/>
    </row>
    <row r="388" spans="1:14" ht="14.25">
      <c r="A388" s="42"/>
      <c r="B388" s="41"/>
      <c r="C388" s="42"/>
      <c r="D388" s="42"/>
      <c r="E388" s="42"/>
      <c r="F388" s="42"/>
      <c r="G388" s="16"/>
      <c r="H388" s="16"/>
      <c r="I388" s="16"/>
      <c r="J388" s="16"/>
      <c r="K388" s="16"/>
      <c r="L388" s="16"/>
      <c r="M388" s="16"/>
      <c r="N388" s="16"/>
    </row>
    <row r="389" spans="1:14" ht="15" thickBot="1">
      <c r="A389" s="42"/>
      <c r="B389" s="337" t="s">
        <v>112</v>
      </c>
      <c r="C389" s="337"/>
      <c r="D389" s="337"/>
      <c r="E389" s="337"/>
      <c r="F389" s="42"/>
      <c r="G389" s="16"/>
      <c r="H389" s="16"/>
      <c r="I389" s="16"/>
      <c r="J389" s="16"/>
      <c r="K389" s="16"/>
      <c r="L389" s="16"/>
      <c r="M389" s="16"/>
      <c r="N389" s="16"/>
    </row>
    <row r="390" spans="1:14" ht="14.25">
      <c r="A390" s="4" t="s">
        <v>8</v>
      </c>
      <c r="B390" s="5"/>
      <c r="C390" s="6"/>
      <c r="D390" s="325" t="s">
        <v>9</v>
      </c>
      <c r="E390" s="312"/>
      <c r="F390" s="312"/>
      <c r="G390" s="7" t="s">
        <v>10</v>
      </c>
      <c r="H390" s="8"/>
      <c r="I390" s="4"/>
      <c r="J390" s="325" t="s">
        <v>13</v>
      </c>
      <c r="K390" s="312"/>
      <c r="L390" s="312"/>
      <c r="M390" s="312"/>
      <c r="N390" s="314" t="s">
        <v>153</v>
      </c>
    </row>
    <row r="391" spans="1:14" ht="14.25">
      <c r="A391" s="9"/>
      <c r="B391" s="10" t="s">
        <v>14</v>
      </c>
      <c r="C391" s="11" t="s">
        <v>113</v>
      </c>
      <c r="D391" s="12" t="s">
        <v>16</v>
      </c>
      <c r="E391" s="13" t="s">
        <v>17</v>
      </c>
      <c r="F391" s="14" t="s">
        <v>18</v>
      </c>
      <c r="G391" s="15" t="s">
        <v>19</v>
      </c>
      <c r="H391" s="16" t="s">
        <v>114</v>
      </c>
      <c r="I391" s="12" t="s">
        <v>113</v>
      </c>
      <c r="J391" s="17" t="s">
        <v>16</v>
      </c>
      <c r="K391" s="309" t="s">
        <v>22</v>
      </c>
      <c r="L391" s="309"/>
      <c r="M391" s="152" t="s">
        <v>23</v>
      </c>
      <c r="N391" s="315"/>
    </row>
    <row r="392" spans="1:14" ht="14.25">
      <c r="A392" s="19"/>
      <c r="B392" s="10" t="s">
        <v>24</v>
      </c>
      <c r="C392" s="11"/>
      <c r="D392" s="9"/>
      <c r="E392" s="13" t="s">
        <v>25</v>
      </c>
      <c r="F392" s="20" t="s">
        <v>26</v>
      </c>
      <c r="G392" s="21" t="s">
        <v>115</v>
      </c>
      <c r="H392" s="16"/>
      <c r="I392" s="22"/>
      <c r="J392" s="23"/>
      <c r="K392" s="24" t="s">
        <v>29</v>
      </c>
      <c r="L392" s="25" t="s">
        <v>116</v>
      </c>
      <c r="M392" s="153"/>
      <c r="N392" s="315"/>
    </row>
    <row r="393" spans="1:14" ht="14.25">
      <c r="A393" s="9"/>
      <c r="B393" s="10"/>
      <c r="C393" s="16"/>
      <c r="D393" s="9"/>
      <c r="E393" s="13" t="s">
        <v>30</v>
      </c>
      <c r="F393" s="20" t="s">
        <v>31</v>
      </c>
      <c r="G393" s="21" t="s">
        <v>117</v>
      </c>
      <c r="H393" s="16"/>
      <c r="I393" s="9"/>
      <c r="J393" s="27"/>
      <c r="K393" s="28"/>
      <c r="L393" s="29"/>
      <c r="M393" s="154"/>
      <c r="N393" s="315"/>
    </row>
    <row r="394" spans="1:14" ht="14.25">
      <c r="A394" s="9"/>
      <c r="B394" s="31"/>
      <c r="C394" s="32"/>
      <c r="D394" s="9"/>
      <c r="E394" s="13" t="s">
        <v>34</v>
      </c>
      <c r="F394" s="20"/>
      <c r="G394" s="21" t="s">
        <v>35</v>
      </c>
      <c r="H394" s="16"/>
      <c r="I394" s="9"/>
      <c r="J394" s="27"/>
      <c r="K394" s="28"/>
      <c r="L394" s="13"/>
      <c r="M394" s="20"/>
      <c r="N394" s="315"/>
    </row>
    <row r="395" spans="1:14" ht="14.25">
      <c r="A395" s="9"/>
      <c r="B395" s="31"/>
      <c r="C395" s="32"/>
      <c r="D395" s="9"/>
      <c r="E395" s="13"/>
      <c r="F395" s="20"/>
      <c r="G395" s="21"/>
      <c r="H395" s="16"/>
      <c r="I395" s="9"/>
      <c r="J395" s="27"/>
      <c r="K395" s="28"/>
      <c r="L395" s="13"/>
      <c r="M395" s="20"/>
      <c r="N395" s="315"/>
    </row>
    <row r="396" spans="1:14" ht="15" thickBot="1">
      <c r="A396" s="33"/>
      <c r="B396" s="34"/>
      <c r="C396" s="3"/>
      <c r="D396" s="33"/>
      <c r="E396" s="35"/>
      <c r="F396" s="36"/>
      <c r="G396" s="35"/>
      <c r="H396" s="3"/>
      <c r="I396" s="33"/>
      <c r="J396" s="37"/>
      <c r="K396" s="38"/>
      <c r="L396" s="35"/>
      <c r="M396" s="36"/>
      <c r="N396" s="316"/>
    </row>
    <row r="397" spans="1:14" ht="15" thickBot="1">
      <c r="A397" s="323" t="s">
        <v>118</v>
      </c>
      <c r="B397" s="324"/>
      <c r="C397" s="113" t="s">
        <v>49</v>
      </c>
      <c r="D397" s="298">
        <f>D67+D142+D208+D275+D334+D377</f>
        <v>360</v>
      </c>
      <c r="E397" s="298">
        <f>E67+E142+E208+E275+E334+E377</f>
        <v>188</v>
      </c>
      <c r="F397" s="298">
        <f>F67+F142+F208+F275+F334+F377</f>
        <v>172</v>
      </c>
      <c r="G397" s="298">
        <f>G67+G142+G208+G275+G334+G377</f>
        <v>50.5</v>
      </c>
      <c r="H397" s="90" t="s">
        <v>49</v>
      </c>
      <c r="I397" s="91" t="s">
        <v>49</v>
      </c>
      <c r="J397" s="298">
        <f>J67+J142+J208+J275+J334+J377</f>
        <v>5078</v>
      </c>
      <c r="K397" s="298">
        <f>K67+K142+K208+K275+K334+K377</f>
        <v>2232</v>
      </c>
      <c r="L397" s="298">
        <f>L67+L142+L208+L275+L334+L377</f>
        <v>1800</v>
      </c>
      <c r="M397" s="298">
        <f>M67+M142+M208+M275+M334+M377</f>
        <v>1016</v>
      </c>
      <c r="N397" s="108">
        <f>N67+N142+N208+N275+N334+N377</f>
        <v>5370</v>
      </c>
    </row>
    <row r="398" spans="1:14" ht="15" thickBot="1">
      <c r="A398" s="321" t="s">
        <v>119</v>
      </c>
      <c r="B398" s="337"/>
      <c r="C398" s="52"/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65"/>
    </row>
    <row r="399" spans="1:14" ht="15" thickBot="1">
      <c r="A399" s="103" t="s">
        <v>38</v>
      </c>
      <c r="B399" s="105" t="s">
        <v>39</v>
      </c>
      <c r="C399" s="106"/>
      <c r="D399" s="121"/>
      <c r="E399" s="121"/>
      <c r="F399" s="121"/>
      <c r="G399" s="121"/>
      <c r="H399" s="121"/>
      <c r="I399" s="121"/>
      <c r="J399" s="121"/>
      <c r="K399" s="121"/>
      <c r="L399" s="121"/>
      <c r="M399" s="121"/>
      <c r="N399" s="299"/>
    </row>
    <row r="400" spans="1:14" ht="14.25" customHeight="1" thickBot="1">
      <c r="A400" s="68"/>
      <c r="B400" s="87" t="s">
        <v>48</v>
      </c>
      <c r="C400" s="108" t="s">
        <v>49</v>
      </c>
      <c r="D400" s="88">
        <f>D25+D87+D160</f>
        <v>18</v>
      </c>
      <c r="E400" s="88">
        <f>E25+E87+E160</f>
        <v>10</v>
      </c>
      <c r="F400" s="88">
        <f>F25+F87+F160</f>
        <v>8</v>
      </c>
      <c r="G400" s="88">
        <f>G25+G87+G160</f>
        <v>2</v>
      </c>
      <c r="H400" s="90" t="s">
        <v>49</v>
      </c>
      <c r="I400" s="90" t="s">
        <v>49</v>
      </c>
      <c r="J400" s="88">
        <f>J25+J87+J160</f>
        <v>340</v>
      </c>
      <c r="K400" s="88">
        <f>K25+K87+K160</f>
        <v>30</v>
      </c>
      <c r="L400" s="88">
        <f>L25+L87+L160</f>
        <v>270</v>
      </c>
      <c r="M400" s="88">
        <f>M25+M87+M160</f>
        <v>21</v>
      </c>
      <c r="N400" s="108">
        <f>N25+N87+N160</f>
        <v>240</v>
      </c>
    </row>
    <row r="401" spans="1:14" ht="13.5" customHeight="1" thickBot="1">
      <c r="A401" s="64"/>
      <c r="B401" s="81" t="s">
        <v>50</v>
      </c>
      <c r="C401" s="114" t="s">
        <v>49</v>
      </c>
      <c r="D401" s="300"/>
      <c r="E401" s="301"/>
      <c r="F401" s="82"/>
      <c r="G401" s="82"/>
      <c r="H401" s="83" t="s">
        <v>49</v>
      </c>
      <c r="I401" s="83" t="s">
        <v>49</v>
      </c>
      <c r="J401" s="296"/>
      <c r="K401" s="82"/>
      <c r="L401" s="82"/>
      <c r="M401" s="296"/>
      <c r="N401" s="62">
        <f>30*D401-30*(E401+F401)</f>
        <v>0</v>
      </c>
    </row>
    <row r="402" spans="1:14" ht="15" customHeight="1" thickBot="1">
      <c r="A402" s="67"/>
      <c r="B402" s="87" t="s">
        <v>51</v>
      </c>
      <c r="C402" s="108" t="s">
        <v>49</v>
      </c>
      <c r="D402" s="88">
        <f>D27</f>
        <v>2</v>
      </c>
      <c r="E402" s="88">
        <f>E27</f>
        <v>1</v>
      </c>
      <c r="F402" s="88">
        <f>F27</f>
        <v>1</v>
      </c>
      <c r="G402" s="88">
        <f>G27</f>
        <v>0</v>
      </c>
      <c r="H402" s="90" t="s">
        <v>49</v>
      </c>
      <c r="I402" s="90" t="s">
        <v>49</v>
      </c>
      <c r="J402" s="88">
        <f>J27</f>
        <v>34</v>
      </c>
      <c r="K402" s="88">
        <f>K27</f>
        <v>30</v>
      </c>
      <c r="L402" s="88">
        <f>L27</f>
        <v>0</v>
      </c>
      <c r="M402" s="88">
        <f>M27</f>
        <v>4</v>
      </c>
      <c r="N402" s="108">
        <f>N27+N89+N162</f>
        <v>30</v>
      </c>
    </row>
    <row r="403" spans="1:14" ht="12" customHeight="1" thickBot="1">
      <c r="A403" s="74" t="s">
        <v>52</v>
      </c>
      <c r="B403" s="75" t="s">
        <v>53</v>
      </c>
      <c r="C403" s="116"/>
      <c r="D403" s="302"/>
      <c r="E403" s="302"/>
      <c r="F403" s="302"/>
      <c r="G403" s="116"/>
      <c r="H403" s="90"/>
      <c r="I403" s="90"/>
      <c r="J403" s="116"/>
      <c r="K403" s="116"/>
      <c r="L403" s="116"/>
      <c r="M403" s="116"/>
      <c r="N403" s="236"/>
    </row>
    <row r="404" spans="1:14" ht="12" customHeight="1" thickBot="1">
      <c r="A404" s="68"/>
      <c r="B404" s="87" t="s">
        <v>48</v>
      </c>
      <c r="C404" s="117" t="s">
        <v>49</v>
      </c>
      <c r="D404" s="88">
        <f>D33+D93+D177+D235+D297</f>
        <v>62.75</v>
      </c>
      <c r="E404" s="88">
        <f>E33+E93+E177+E235+E297</f>
        <v>39</v>
      </c>
      <c r="F404" s="88">
        <f>F33+F93+F177+F235+F297</f>
        <v>23.75</v>
      </c>
      <c r="G404" s="88">
        <f>G33+G93+G177+G235+G297</f>
        <v>0</v>
      </c>
      <c r="H404" s="90" t="s">
        <v>49</v>
      </c>
      <c r="I404" s="90" t="s">
        <v>49</v>
      </c>
      <c r="J404" s="88">
        <f>J33+J93+J177+J235+J297</f>
        <v>1304</v>
      </c>
      <c r="K404" s="88">
        <f>K33+K93+K177+K235+K297</f>
        <v>840</v>
      </c>
      <c r="L404" s="88">
        <f>L33+L93+L177+L235+L297</f>
        <v>270</v>
      </c>
      <c r="M404" s="88">
        <f>M33+M93+M177+M235+M297</f>
        <v>186</v>
      </c>
      <c r="N404" s="108">
        <f>SUM(N297,N235,N177,N93,N33)</f>
        <v>712.5</v>
      </c>
    </row>
    <row r="405" spans="1:14" ht="17.25" customHeight="1" thickBot="1">
      <c r="A405" s="68"/>
      <c r="B405" s="87" t="s">
        <v>50</v>
      </c>
      <c r="C405" s="108" t="s">
        <v>49</v>
      </c>
      <c r="D405" s="88"/>
      <c r="E405" s="89"/>
      <c r="F405" s="90"/>
      <c r="G405" s="90"/>
      <c r="H405" s="90" t="s">
        <v>49</v>
      </c>
      <c r="I405" s="90" t="s">
        <v>49</v>
      </c>
      <c r="J405" s="303"/>
      <c r="K405" s="90"/>
      <c r="L405" s="90"/>
      <c r="M405" s="90"/>
      <c r="N405" s="62">
        <f>30*D405-30*(E405+F405)</f>
        <v>0</v>
      </c>
    </row>
    <row r="406" spans="1:14" ht="15.75" customHeight="1" thickBot="1">
      <c r="A406" s="80"/>
      <c r="B406" s="73" t="s">
        <v>51</v>
      </c>
      <c r="C406" s="118" t="s">
        <v>49</v>
      </c>
      <c r="D406" s="300"/>
      <c r="E406" s="301"/>
      <c r="F406" s="82"/>
      <c r="G406" s="82"/>
      <c r="H406" s="82" t="s">
        <v>49</v>
      </c>
      <c r="I406" s="82" t="s">
        <v>49</v>
      </c>
      <c r="J406" s="296"/>
      <c r="K406" s="82"/>
      <c r="L406" s="82"/>
      <c r="M406" s="296"/>
      <c r="N406" s="62">
        <f>30*D406-30*(E406+F406)</f>
        <v>0</v>
      </c>
    </row>
    <row r="407" spans="1:14" ht="15" thickBot="1">
      <c r="A407" s="74" t="s">
        <v>56</v>
      </c>
      <c r="B407" s="75" t="s">
        <v>57</v>
      </c>
      <c r="C407" s="116"/>
      <c r="D407" s="302"/>
      <c r="E407" s="302"/>
      <c r="F407" s="302"/>
      <c r="G407" s="116"/>
      <c r="H407" s="116"/>
      <c r="I407" s="116"/>
      <c r="J407" s="116"/>
      <c r="K407" s="116"/>
      <c r="L407" s="116"/>
      <c r="M407" s="116"/>
      <c r="N407" s="236"/>
    </row>
    <row r="408" spans="1:14" ht="15" thickBot="1">
      <c r="A408" s="68"/>
      <c r="B408" s="87" t="s">
        <v>48</v>
      </c>
      <c r="C408" s="117" t="s">
        <v>49</v>
      </c>
      <c r="D408" s="70">
        <f>D47+D109+D186+D247+D311+D355</f>
        <v>135.5</v>
      </c>
      <c r="E408" s="70">
        <f>E47+E109+E186+E247+E311+E355</f>
        <v>58</v>
      </c>
      <c r="F408" s="70">
        <f>F47+F109+F186+F247+F311+F355</f>
        <v>77.5</v>
      </c>
      <c r="G408" s="70">
        <f>G47+G109+G186+G247+G311+G355</f>
        <v>0</v>
      </c>
      <c r="H408" s="71" t="s">
        <v>49</v>
      </c>
      <c r="I408" s="71" t="s">
        <v>49</v>
      </c>
      <c r="J408" s="70">
        <f>J47+J109+J186+J247+J311+J355</f>
        <v>1842</v>
      </c>
      <c r="K408" s="70">
        <f>K47+K109+K186+K247+K311+K355</f>
        <v>915</v>
      </c>
      <c r="L408" s="70">
        <f>L47+L109+L186+L247+L311+L355</f>
        <v>495</v>
      </c>
      <c r="M408" s="70">
        <f>M47+M109+M186+M247+M311+M355</f>
        <v>432</v>
      </c>
      <c r="N408" s="117">
        <f>SUM(N355,N311,N247,N186,N109,N47)</f>
        <v>2325</v>
      </c>
    </row>
    <row r="409" spans="1:14" ht="15" thickBot="1">
      <c r="A409" s="68"/>
      <c r="B409" s="87" t="s">
        <v>50</v>
      </c>
      <c r="C409" s="108" t="s">
        <v>49</v>
      </c>
      <c r="D409" s="88"/>
      <c r="E409" s="89"/>
      <c r="F409" s="90"/>
      <c r="G409" s="90"/>
      <c r="H409" s="90" t="s">
        <v>49</v>
      </c>
      <c r="I409" s="90" t="s">
        <v>49</v>
      </c>
      <c r="J409" s="303"/>
      <c r="K409" s="90"/>
      <c r="L409" s="90"/>
      <c r="M409" s="90"/>
      <c r="N409" s="62">
        <f>30*D409-30*(E409+F409)</f>
        <v>0</v>
      </c>
    </row>
    <row r="410" spans="1:14" ht="15" thickBot="1">
      <c r="A410" s="80"/>
      <c r="B410" s="73" t="s">
        <v>51</v>
      </c>
      <c r="C410" s="118" t="s">
        <v>49</v>
      </c>
      <c r="D410" s="300">
        <f>D249+D313</f>
        <v>45</v>
      </c>
      <c r="E410" s="300">
        <f>E249+E313</f>
        <v>8</v>
      </c>
      <c r="F410" s="300">
        <f>F249+F313</f>
        <v>37</v>
      </c>
      <c r="G410" s="300">
        <f>G249+G313</f>
        <v>0</v>
      </c>
      <c r="H410" s="82" t="s">
        <v>49</v>
      </c>
      <c r="I410" s="82" t="s">
        <v>49</v>
      </c>
      <c r="J410" s="300">
        <f>J249+J313</f>
        <v>240</v>
      </c>
      <c r="K410" s="300">
        <f>K249+K313</f>
        <v>0</v>
      </c>
      <c r="L410" s="300">
        <f>L249+L313</f>
        <v>60</v>
      </c>
      <c r="M410" s="300">
        <f>M249+M313</f>
        <v>180</v>
      </c>
      <c r="N410" s="117">
        <f>SUM(N357,N313,N249,N188,N111,N49)</f>
        <v>1110</v>
      </c>
    </row>
    <row r="411" spans="1:14" ht="15" thickBot="1">
      <c r="A411" s="74" t="s">
        <v>63</v>
      </c>
      <c r="B411" s="75" t="s">
        <v>64</v>
      </c>
      <c r="C411" s="116"/>
      <c r="D411" s="302"/>
      <c r="E411" s="302"/>
      <c r="F411" s="302"/>
      <c r="G411" s="116"/>
      <c r="H411" s="116"/>
      <c r="I411" s="116"/>
      <c r="J411" s="116"/>
      <c r="K411" s="116"/>
      <c r="L411" s="116"/>
      <c r="M411" s="116"/>
      <c r="N411" s="236"/>
    </row>
    <row r="412" spans="1:14" ht="15" thickBot="1">
      <c r="A412" s="68"/>
      <c r="B412" s="87" t="s">
        <v>48</v>
      </c>
      <c r="C412" s="117" t="s">
        <v>49</v>
      </c>
      <c r="D412" s="70">
        <f>D58+D117+D192+D255+D320+D368</f>
        <v>58.25</v>
      </c>
      <c r="E412" s="70">
        <f>E58+E117+E192+E255+E320+E368</f>
        <v>29</v>
      </c>
      <c r="F412" s="70">
        <f>F58+F117+F192+F255+F320+F368</f>
        <v>29.25</v>
      </c>
      <c r="G412" s="70">
        <f>G58+G117+G192+G255+G320+G368</f>
        <v>9.5</v>
      </c>
      <c r="H412" s="71" t="s">
        <v>49</v>
      </c>
      <c r="I412" s="71" t="s">
        <v>49</v>
      </c>
      <c r="J412" s="70">
        <f>J58+J117+J192+J255+J320+J368</f>
        <v>1002</v>
      </c>
      <c r="K412" s="70">
        <f>K58+K117+K192+K255+K320+K368</f>
        <v>255</v>
      </c>
      <c r="L412" s="70">
        <f>L58+L117+L192+L255+L320+L368</f>
        <v>465</v>
      </c>
      <c r="M412" s="70">
        <f>M58+M117+M192+M255+M320+M368</f>
        <v>270</v>
      </c>
      <c r="N412" s="117">
        <f>SUM(N368,N320,N255,N192,N117,N58)</f>
        <v>877.5</v>
      </c>
    </row>
    <row r="413" spans="1:14" ht="15" thickBot="1">
      <c r="A413" s="68"/>
      <c r="B413" s="87" t="s">
        <v>50</v>
      </c>
      <c r="C413" s="108" t="s">
        <v>49</v>
      </c>
      <c r="D413" s="88"/>
      <c r="E413" s="89"/>
      <c r="F413" s="90"/>
      <c r="G413" s="90"/>
      <c r="H413" s="90" t="s">
        <v>49</v>
      </c>
      <c r="I413" s="90" t="s">
        <v>49</v>
      </c>
      <c r="J413" s="303">
        <f>SUM(J59,J193,J321,J369)</f>
        <v>154</v>
      </c>
      <c r="K413" s="303">
        <f>SUM(K59,K193,K321,K369)</f>
        <v>0</v>
      </c>
      <c r="L413" s="303">
        <f>SUM(L59,L193,L321,L369)</f>
        <v>120</v>
      </c>
      <c r="M413" s="303">
        <f>SUM(M59,M193,M321,M369)</f>
        <v>30</v>
      </c>
      <c r="N413" s="303">
        <f>SUM(N59,N193,N321,N369)</f>
        <v>157.5</v>
      </c>
    </row>
    <row r="414" spans="1:14" ht="15" thickBot="1">
      <c r="A414" s="80"/>
      <c r="B414" s="73" t="s">
        <v>51</v>
      </c>
      <c r="C414" s="118" t="s">
        <v>49</v>
      </c>
      <c r="D414" s="300"/>
      <c r="E414" s="301"/>
      <c r="F414" s="82"/>
      <c r="G414" s="82"/>
      <c r="H414" s="82" t="s">
        <v>49</v>
      </c>
      <c r="I414" s="82" t="s">
        <v>49</v>
      </c>
      <c r="J414" s="296"/>
      <c r="K414" s="82"/>
      <c r="L414" s="82"/>
      <c r="M414" s="296"/>
      <c r="N414" s="62">
        <f>30*D414-30*(E414+F414)</f>
        <v>0</v>
      </c>
    </row>
    <row r="415" spans="1:14" ht="15" thickBot="1">
      <c r="A415" s="74" t="s">
        <v>66</v>
      </c>
      <c r="B415" s="75" t="s">
        <v>120</v>
      </c>
      <c r="C415" s="116"/>
      <c r="D415" s="116"/>
      <c r="E415" s="116"/>
      <c r="F415" s="116"/>
      <c r="G415" s="116"/>
      <c r="H415" s="116"/>
      <c r="I415" s="116"/>
      <c r="J415" s="116"/>
      <c r="K415" s="116"/>
      <c r="L415" s="116"/>
      <c r="M415" s="116"/>
      <c r="N415" s="236"/>
    </row>
    <row r="416" spans="1:14" ht="15" thickBot="1">
      <c r="A416" s="51"/>
      <c r="B416" s="87" t="s">
        <v>48</v>
      </c>
      <c r="C416" s="117" t="s">
        <v>49</v>
      </c>
      <c r="D416" s="70">
        <f>D129+D199+D265+D325</f>
        <v>47</v>
      </c>
      <c r="E416" s="70">
        <f>E129+E199+E265+E325</f>
        <v>23.5</v>
      </c>
      <c r="F416" s="70">
        <f>F129+F199+F265+F325</f>
        <v>23.5</v>
      </c>
      <c r="G416" s="70">
        <f>G129+G199+G265+G325</f>
        <v>9</v>
      </c>
      <c r="H416" s="71" t="s">
        <v>49</v>
      </c>
      <c r="I416" s="71" t="s">
        <v>49</v>
      </c>
      <c r="J416" s="70">
        <f>J129+J199+J265+J325</f>
        <v>544</v>
      </c>
      <c r="K416" s="70">
        <f>K129+K199+K265+K325</f>
        <v>180</v>
      </c>
      <c r="L416" s="70">
        <f>L129+L199+L265+L325</f>
        <v>300</v>
      </c>
      <c r="M416" s="70">
        <f>M129+M199+M265+M325</f>
        <v>24</v>
      </c>
      <c r="N416" s="70">
        <f>SUM(N325,N265,N199,N129)</f>
        <v>705</v>
      </c>
    </row>
    <row r="417" spans="1:14" ht="15" thickBot="1">
      <c r="A417" s="80"/>
      <c r="B417" s="81" t="s">
        <v>50</v>
      </c>
      <c r="C417" s="114" t="s">
        <v>49</v>
      </c>
      <c r="D417" s="300"/>
      <c r="E417" s="301"/>
      <c r="F417" s="82"/>
      <c r="G417" s="82"/>
      <c r="H417" s="83" t="s">
        <v>49</v>
      </c>
      <c r="I417" s="83" t="s">
        <v>49</v>
      </c>
      <c r="J417" s="296">
        <f>SUM(J326,J266,J200,J130,J59)</f>
        <v>303</v>
      </c>
      <c r="K417" s="296">
        <f>SUM(K326,K266,K200,K130,K59)</f>
        <v>30</v>
      </c>
      <c r="L417" s="296">
        <f>SUM(L326,L266,L200,L130,L59)</f>
        <v>255</v>
      </c>
      <c r="M417" s="296">
        <f>SUM(M326,M266,M200,M130,M59)</f>
        <v>4</v>
      </c>
      <c r="N417" s="296">
        <f>SUM(N326,N266,N200,N130,N59)</f>
        <v>330</v>
      </c>
    </row>
    <row r="418" spans="1:14" ht="15" thickBot="1">
      <c r="A418" s="68"/>
      <c r="B418" s="87" t="s">
        <v>51</v>
      </c>
      <c r="C418" s="108" t="s">
        <v>49</v>
      </c>
      <c r="D418" s="88"/>
      <c r="E418" s="89"/>
      <c r="F418" s="90"/>
      <c r="G418" s="90"/>
      <c r="H418" s="90" t="s">
        <v>49</v>
      </c>
      <c r="I418" s="90" t="s">
        <v>49</v>
      </c>
      <c r="J418" s="303"/>
      <c r="K418" s="90"/>
      <c r="L418" s="90"/>
      <c r="M418" s="303"/>
      <c r="N418" s="91"/>
    </row>
    <row r="419" spans="1:14" ht="15" thickBot="1">
      <c r="A419" s="100" t="s">
        <v>68</v>
      </c>
      <c r="B419" s="52" t="s">
        <v>121</v>
      </c>
      <c r="C419" s="119"/>
      <c r="D419" s="119"/>
      <c r="E419" s="119"/>
      <c r="F419" s="119"/>
      <c r="G419" s="119"/>
      <c r="H419" s="119"/>
      <c r="I419" s="119"/>
      <c r="J419" s="119"/>
      <c r="K419" s="116"/>
      <c r="L419" s="116"/>
      <c r="M419" s="116"/>
      <c r="N419" s="236"/>
    </row>
    <row r="420" spans="1:14" ht="15" thickBot="1">
      <c r="A420" s="59">
        <v>1</v>
      </c>
      <c r="B420" s="87" t="s">
        <v>86</v>
      </c>
      <c r="C420" s="108" t="s">
        <v>49</v>
      </c>
      <c r="D420" s="108">
        <v>0.25</v>
      </c>
      <c r="E420" s="108">
        <v>0.25</v>
      </c>
      <c r="F420" s="108">
        <v>0</v>
      </c>
      <c r="G420" s="108">
        <v>0</v>
      </c>
      <c r="H420" s="108" t="s">
        <v>49</v>
      </c>
      <c r="I420" s="108" t="s">
        <v>49</v>
      </c>
      <c r="J420" s="108">
        <v>2</v>
      </c>
      <c r="K420" s="108">
        <v>2</v>
      </c>
      <c r="L420" s="108">
        <v>0</v>
      </c>
      <c r="M420" s="108">
        <v>0</v>
      </c>
      <c r="N420" s="108">
        <f>30*D420-30*(E420+F420)</f>
        <v>0</v>
      </c>
    </row>
    <row r="421" spans="1:14" ht="15" thickBot="1">
      <c r="A421" s="67">
        <v>2</v>
      </c>
      <c r="B421" s="87" t="s">
        <v>87</v>
      </c>
      <c r="C421" s="108" t="s">
        <v>49</v>
      </c>
      <c r="D421" s="108">
        <v>0.5</v>
      </c>
      <c r="E421" s="108">
        <v>0.5</v>
      </c>
      <c r="F421" s="108">
        <v>0</v>
      </c>
      <c r="G421" s="108">
        <v>0</v>
      </c>
      <c r="H421" s="108" t="s">
        <v>49</v>
      </c>
      <c r="I421" s="108" t="s">
        <v>49</v>
      </c>
      <c r="J421" s="108">
        <v>4</v>
      </c>
      <c r="K421" s="108">
        <v>4</v>
      </c>
      <c r="L421" s="108">
        <v>0</v>
      </c>
      <c r="M421" s="108">
        <v>0</v>
      </c>
      <c r="N421" s="108">
        <f>30*D421-30*(E421+F421)</f>
        <v>0</v>
      </c>
    </row>
    <row r="422" spans="1:14" ht="15" thickBot="1">
      <c r="A422" s="67">
        <v>3</v>
      </c>
      <c r="B422" s="87" t="s">
        <v>151</v>
      </c>
      <c r="C422" s="108" t="s">
        <v>49</v>
      </c>
      <c r="D422" s="108">
        <v>0.25</v>
      </c>
      <c r="E422" s="108">
        <v>0.25</v>
      </c>
      <c r="F422" s="108">
        <v>0</v>
      </c>
      <c r="G422" s="108">
        <v>0</v>
      </c>
      <c r="H422" s="108" t="s">
        <v>49</v>
      </c>
      <c r="I422" s="108" t="s">
        <v>49</v>
      </c>
      <c r="J422" s="108">
        <v>2</v>
      </c>
      <c r="K422" s="108">
        <v>2</v>
      </c>
      <c r="L422" s="108">
        <v>0</v>
      </c>
      <c r="M422" s="108">
        <v>0</v>
      </c>
      <c r="N422" s="108">
        <v>0</v>
      </c>
    </row>
    <row r="423" spans="1:14" ht="15" thickBot="1">
      <c r="A423" s="99">
        <v>4</v>
      </c>
      <c r="B423" s="87" t="s">
        <v>70</v>
      </c>
      <c r="C423" s="108" t="s">
        <v>49</v>
      </c>
      <c r="D423" s="108">
        <v>0.5</v>
      </c>
      <c r="E423" s="108">
        <v>0.5</v>
      </c>
      <c r="F423" s="108">
        <v>0</v>
      </c>
      <c r="G423" s="108">
        <v>0</v>
      </c>
      <c r="H423" s="108" t="s">
        <v>49</v>
      </c>
      <c r="I423" s="108" t="s">
        <v>49</v>
      </c>
      <c r="J423" s="108">
        <v>4</v>
      </c>
      <c r="K423" s="108">
        <v>4</v>
      </c>
      <c r="L423" s="108">
        <v>0</v>
      </c>
      <c r="M423" s="108">
        <v>0</v>
      </c>
      <c r="N423" s="108">
        <f>30*D423-30*(E423+F423)</f>
        <v>0</v>
      </c>
    </row>
    <row r="424" spans="1:14" ht="15" thickBot="1">
      <c r="A424" s="100" t="s">
        <v>71</v>
      </c>
      <c r="B424" s="87"/>
      <c r="C424" s="108" t="s">
        <v>49</v>
      </c>
      <c r="D424" s="108">
        <f>SUM(D372,D329,D269,D270,D203,D137)</f>
        <v>33</v>
      </c>
      <c r="E424" s="108">
        <v>18</v>
      </c>
      <c r="F424" s="108">
        <f>SUM(F372,F329,F269,F270,F203,F137)</f>
        <v>10</v>
      </c>
      <c r="G424" s="108">
        <f>SUM(G372,G329,G270,G269,G203,G137)</f>
        <v>30</v>
      </c>
      <c r="H424" s="108" t="s">
        <v>49</v>
      </c>
      <c r="I424" s="108" t="s">
        <v>49</v>
      </c>
      <c r="J424" s="108">
        <v>6</v>
      </c>
      <c r="K424" s="108">
        <v>0</v>
      </c>
      <c r="L424" s="108">
        <v>0</v>
      </c>
      <c r="M424" s="108">
        <f>SUM(M372,M329,M270,M269,M203,M137)</f>
        <v>4</v>
      </c>
      <c r="N424" s="108">
        <f>SUM(N372,N329,N270,N269,N203,N137)</f>
        <v>510</v>
      </c>
    </row>
    <row r="425" spans="1:14" ht="14.25">
      <c r="A425" s="1"/>
      <c r="B425" s="1"/>
      <c r="C425" s="1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5" thickBot="1">
      <c r="A426" s="2"/>
      <c r="B426" s="2"/>
      <c r="C426" s="1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4.25">
      <c r="A427" s="130" t="s">
        <v>38</v>
      </c>
      <c r="B427" s="39" t="s">
        <v>122</v>
      </c>
      <c r="C427" s="131"/>
      <c r="D427" s="338" t="s">
        <v>123</v>
      </c>
      <c r="E427" s="327"/>
      <c r="F427" s="326" t="s">
        <v>124</v>
      </c>
      <c r="G427" s="327"/>
      <c r="H427" s="42"/>
      <c r="I427" s="130" t="s">
        <v>52</v>
      </c>
      <c r="J427" s="132" t="s">
        <v>125</v>
      </c>
      <c r="K427" s="8"/>
      <c r="L427" s="8"/>
      <c r="M427" s="8"/>
      <c r="N427" s="133"/>
    </row>
    <row r="428" spans="1:14" ht="14.25">
      <c r="A428" s="19"/>
      <c r="B428" s="19" t="s">
        <v>126</v>
      </c>
      <c r="C428" s="11"/>
      <c r="D428" s="134" t="s">
        <v>10</v>
      </c>
      <c r="E428" s="18" t="s">
        <v>127</v>
      </c>
      <c r="F428" s="43" t="s">
        <v>10</v>
      </c>
      <c r="G428" s="135" t="s">
        <v>127</v>
      </c>
      <c r="H428" s="16"/>
      <c r="I428" s="9"/>
      <c r="J428" s="134" t="s">
        <v>128</v>
      </c>
      <c r="K428" s="16"/>
      <c r="L428" s="16"/>
      <c r="M428" s="16"/>
      <c r="N428" s="26" t="s">
        <v>127</v>
      </c>
    </row>
    <row r="429" spans="1:14" ht="12" customHeight="1" thickBot="1">
      <c r="A429" s="33"/>
      <c r="B429" s="40" t="s">
        <v>129</v>
      </c>
      <c r="C429" s="136"/>
      <c r="D429" s="134"/>
      <c r="E429" s="30"/>
      <c r="F429" s="16"/>
      <c r="G429" s="30"/>
      <c r="H429" s="16"/>
      <c r="I429" s="9"/>
      <c r="J429" s="137" t="s">
        <v>130</v>
      </c>
      <c r="K429" s="16"/>
      <c r="L429" s="16"/>
      <c r="M429" s="16"/>
      <c r="N429" s="30"/>
    </row>
    <row r="430" spans="1:14" ht="12" customHeight="1" thickBot="1">
      <c r="A430" s="51"/>
      <c r="B430" s="120" t="s">
        <v>131</v>
      </c>
      <c r="C430" s="116"/>
      <c r="D430" s="263">
        <f>D397</f>
        <v>360</v>
      </c>
      <c r="E430" s="264">
        <v>100</v>
      </c>
      <c r="F430" s="265">
        <f>J397+N397</f>
        <v>10448</v>
      </c>
      <c r="G430" s="264">
        <v>100</v>
      </c>
      <c r="H430" s="16"/>
      <c r="I430" s="335" t="s">
        <v>132</v>
      </c>
      <c r="J430" s="336"/>
      <c r="K430" s="336"/>
      <c r="L430" s="336"/>
      <c r="M430" s="151"/>
      <c r="N430" s="97"/>
    </row>
    <row r="431" spans="1:14" ht="12" customHeight="1">
      <c r="A431" s="80">
        <v>1</v>
      </c>
      <c r="B431" s="115" t="s">
        <v>133</v>
      </c>
      <c r="C431" s="121"/>
      <c r="D431" s="266">
        <f>E397</f>
        <v>188</v>
      </c>
      <c r="E431" s="267">
        <f>D431*100/D430</f>
        <v>52.22222222222222</v>
      </c>
      <c r="F431" s="268">
        <f>J397</f>
        <v>5078</v>
      </c>
      <c r="G431" s="267">
        <f>F431*100/F430</f>
        <v>48.60260336906585</v>
      </c>
      <c r="H431" s="16"/>
      <c r="I431" s="95">
        <v>1</v>
      </c>
      <c r="J431" s="106" t="s">
        <v>134</v>
      </c>
      <c r="K431" s="106"/>
      <c r="L431" s="106"/>
      <c r="M431" s="106"/>
      <c r="N431" s="85">
        <v>74</v>
      </c>
    </row>
    <row r="432" spans="1:14" ht="12" customHeight="1">
      <c r="A432" s="64"/>
      <c r="B432" s="92" t="s">
        <v>135</v>
      </c>
      <c r="C432" s="122"/>
      <c r="D432" s="269"/>
      <c r="E432" s="270"/>
      <c r="F432" s="271"/>
      <c r="G432" s="270"/>
      <c r="H432" s="16"/>
      <c r="I432" s="84">
        <v>2</v>
      </c>
      <c r="J432" s="106" t="s">
        <v>136</v>
      </c>
      <c r="K432" s="106"/>
      <c r="L432" s="106"/>
      <c r="M432" s="106"/>
      <c r="N432" s="85">
        <v>26</v>
      </c>
    </row>
    <row r="433" spans="1:14" ht="12" customHeight="1">
      <c r="A433" s="59">
        <v>2</v>
      </c>
      <c r="B433" s="111" t="s">
        <v>137</v>
      </c>
      <c r="C433" s="123"/>
      <c r="D433" s="272">
        <f>D404</f>
        <v>62.75</v>
      </c>
      <c r="E433" s="267">
        <f>D433*100/D430</f>
        <v>17.430555555555557</v>
      </c>
      <c r="F433" s="273">
        <f>J404+N404</f>
        <v>2016.5</v>
      </c>
      <c r="G433" s="267">
        <f>F433*100/F430</f>
        <v>19.300344563552834</v>
      </c>
      <c r="H433" s="16"/>
      <c r="I433" s="84" t="s">
        <v>138</v>
      </c>
      <c r="J433" s="106"/>
      <c r="K433" s="106"/>
      <c r="L433" s="106"/>
      <c r="M433" s="106"/>
      <c r="N433" s="85"/>
    </row>
    <row r="434" spans="1:14" ht="14.25">
      <c r="A434" s="67">
        <v>3</v>
      </c>
      <c r="B434" s="93" t="s">
        <v>139</v>
      </c>
      <c r="C434" s="124"/>
      <c r="D434" s="274"/>
      <c r="E434" s="275"/>
      <c r="F434" s="288"/>
      <c r="G434" s="289"/>
      <c r="H434" s="16"/>
      <c r="I434" s="84"/>
      <c r="J434" s="329"/>
      <c r="K434" s="330"/>
      <c r="L434" s="330"/>
      <c r="M434" s="121"/>
      <c r="N434" s="85"/>
    </row>
    <row r="435" spans="1:14" ht="14.25">
      <c r="A435" s="64"/>
      <c r="B435" s="92" t="s">
        <v>140</v>
      </c>
      <c r="C435" s="122"/>
      <c r="D435" s="269">
        <f>SUM(G416,G412,G400)</f>
        <v>20.5</v>
      </c>
      <c r="E435" s="270">
        <f>D435*100/D430</f>
        <v>5.694444444444445</v>
      </c>
      <c r="F435" s="290">
        <f>SUM(E435,J417,N417,J413,N413)</f>
        <v>950.1944444444445</v>
      </c>
      <c r="G435" s="291">
        <f>F435*100/F430</f>
        <v>9.094510379445296</v>
      </c>
      <c r="H435" s="16"/>
      <c r="I435" s="84"/>
      <c r="J435" s="329"/>
      <c r="K435" s="330"/>
      <c r="L435" s="330"/>
      <c r="M435" s="121"/>
      <c r="N435" s="85"/>
    </row>
    <row r="436" spans="1:14" ht="14.25">
      <c r="A436" s="67">
        <v>4</v>
      </c>
      <c r="B436" s="93" t="s">
        <v>141</v>
      </c>
      <c r="C436" s="124"/>
      <c r="D436" s="274">
        <f>D400+D420+D421+D422+D423</f>
        <v>19.5</v>
      </c>
      <c r="E436" s="267">
        <f>D436*100/D430</f>
        <v>5.416666666666667</v>
      </c>
      <c r="F436" s="288">
        <f>J400+N400+J420+J421+J422+J423</f>
        <v>592</v>
      </c>
      <c r="G436" s="289">
        <f>D436*100/D430</f>
        <v>5.416666666666667</v>
      </c>
      <c r="H436" s="16"/>
      <c r="I436" s="84"/>
      <c r="J436" s="329"/>
      <c r="K436" s="330"/>
      <c r="L436" s="330"/>
      <c r="M436" s="121"/>
      <c r="N436" s="85"/>
    </row>
    <row r="437" spans="1:14" ht="14.25">
      <c r="A437" s="64"/>
      <c r="B437" s="92" t="s">
        <v>142</v>
      </c>
      <c r="C437" s="122"/>
      <c r="D437" s="269"/>
      <c r="E437" s="270"/>
      <c r="F437" s="292"/>
      <c r="G437" s="291"/>
      <c r="H437" s="16"/>
      <c r="I437" s="84"/>
      <c r="J437" s="329"/>
      <c r="K437" s="330"/>
      <c r="L437" s="330"/>
      <c r="M437" s="121"/>
      <c r="N437" s="85"/>
    </row>
    <row r="438" spans="1:14" ht="14.25">
      <c r="A438" s="59">
        <v>5</v>
      </c>
      <c r="B438" s="111" t="s">
        <v>143</v>
      </c>
      <c r="C438" s="123"/>
      <c r="D438" s="272">
        <f>SUM(D410,D402,D424)</f>
        <v>80</v>
      </c>
      <c r="E438" s="267">
        <f>D438*100/D430</f>
        <v>22.22222222222222</v>
      </c>
      <c r="F438" s="284">
        <f>SUM(J410,N410,J402,N402)</f>
        <v>1414</v>
      </c>
      <c r="G438" s="293">
        <f>F438*100/F430</f>
        <v>13.533690658499234</v>
      </c>
      <c r="H438" s="16"/>
      <c r="I438" s="84"/>
      <c r="J438" s="329"/>
      <c r="K438" s="330"/>
      <c r="L438" s="330"/>
      <c r="M438" s="121"/>
      <c r="N438" s="85"/>
    </row>
    <row r="439" spans="1:14" ht="14.25">
      <c r="A439" s="125">
        <v>6</v>
      </c>
      <c r="B439" s="111" t="s">
        <v>144</v>
      </c>
      <c r="C439" s="123"/>
      <c r="D439" s="272">
        <v>28</v>
      </c>
      <c r="E439" s="276">
        <f>D439*100/D430</f>
        <v>7.777777777777778</v>
      </c>
      <c r="F439" s="284">
        <f>SUM(J424,N424)</f>
        <v>516</v>
      </c>
      <c r="G439" s="285">
        <f>F439*100/F430</f>
        <v>4.938744257274119</v>
      </c>
      <c r="H439" s="1"/>
      <c r="I439" s="65"/>
      <c r="J439" s="331"/>
      <c r="K439" s="332"/>
      <c r="L439" s="332"/>
      <c r="M439" s="122"/>
      <c r="N439" s="79"/>
    </row>
    <row r="440" spans="1:14" ht="15" thickBot="1">
      <c r="A440" s="126">
        <v>7</v>
      </c>
      <c r="B440" s="127" t="s">
        <v>145</v>
      </c>
      <c r="C440" s="128"/>
      <c r="D440" s="277">
        <v>2</v>
      </c>
      <c r="E440" s="278">
        <f>D440*100/D430</f>
        <v>0.5555555555555556</v>
      </c>
      <c r="F440" s="286">
        <v>60</v>
      </c>
      <c r="G440" s="287">
        <f>F440*100/F430</f>
        <v>0.5742725880551302</v>
      </c>
      <c r="H440" s="1"/>
      <c r="I440" s="333" t="s">
        <v>146</v>
      </c>
      <c r="J440" s="334"/>
      <c r="K440" s="334"/>
      <c r="L440" s="334"/>
      <c r="M440" s="119"/>
      <c r="N440" s="138">
        <v>100</v>
      </c>
    </row>
    <row r="441" spans="1:14" ht="14.25">
      <c r="A441" s="3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4.25">
      <c r="A442" s="1"/>
      <c r="B442" s="328" t="s">
        <v>147</v>
      </c>
      <c r="C442" s="328"/>
      <c r="D442" s="328"/>
      <c r="E442" s="328"/>
      <c r="F442" s="328"/>
      <c r="G442" s="328"/>
      <c r="H442" s="1"/>
      <c r="I442" s="1"/>
      <c r="J442" s="1"/>
      <c r="K442" s="1"/>
      <c r="L442" s="1"/>
      <c r="M442" s="1"/>
      <c r="N442" s="1"/>
    </row>
    <row r="443" spans="1:14" ht="14.25">
      <c r="A443" s="1"/>
      <c r="B443" s="328"/>
      <c r="C443" s="328"/>
      <c r="D443" s="328"/>
      <c r="E443" s="328"/>
      <c r="F443" s="328"/>
      <c r="G443" s="328"/>
      <c r="H443" s="1"/>
      <c r="I443" s="1"/>
      <c r="J443" s="1"/>
      <c r="K443" s="1"/>
      <c r="L443" s="1"/>
      <c r="M443" s="1"/>
      <c r="N443" s="1"/>
    </row>
    <row r="444" spans="1:14" ht="14.25">
      <c r="A444" s="1"/>
      <c r="B444" s="328"/>
      <c r="C444" s="328"/>
      <c r="D444" s="328"/>
      <c r="E444" s="328"/>
      <c r="F444" s="328"/>
      <c r="G444" s="328"/>
      <c r="H444" s="1"/>
      <c r="I444" s="1"/>
      <c r="J444" s="1"/>
      <c r="K444" s="1"/>
      <c r="L444" s="1"/>
      <c r="M444" s="1"/>
      <c r="N444" s="1"/>
    </row>
  </sheetData>
  <sheetProtection/>
  <mergeCells count="62">
    <mergeCell ref="D341:F341"/>
    <mergeCell ref="A375:B375"/>
    <mergeCell ref="N390:N396"/>
    <mergeCell ref="A374:B374"/>
    <mergeCell ref="A377:B377"/>
    <mergeCell ref="A331:B331"/>
    <mergeCell ref="A332:B332"/>
    <mergeCell ref="A334:B334"/>
    <mergeCell ref="J390:M390"/>
    <mergeCell ref="J434:L434"/>
    <mergeCell ref="I430:L430"/>
    <mergeCell ref="B389:E389"/>
    <mergeCell ref="D390:F390"/>
    <mergeCell ref="A398:B398"/>
    <mergeCell ref="A397:B397"/>
    <mergeCell ref="D427:E427"/>
    <mergeCell ref="K216:L216"/>
    <mergeCell ref="F427:G427"/>
    <mergeCell ref="K391:L391"/>
    <mergeCell ref="B442:G444"/>
    <mergeCell ref="J435:L435"/>
    <mergeCell ref="J436:L436"/>
    <mergeCell ref="J437:L437"/>
    <mergeCell ref="J438:L438"/>
    <mergeCell ref="J439:L439"/>
    <mergeCell ref="I440:L440"/>
    <mergeCell ref="N282:N288"/>
    <mergeCell ref="J341:M341"/>
    <mergeCell ref="N341:N347"/>
    <mergeCell ref="K342:L342"/>
    <mergeCell ref="J282:M282"/>
    <mergeCell ref="A272:B272"/>
    <mergeCell ref="A273:B273"/>
    <mergeCell ref="A275:B275"/>
    <mergeCell ref="D282:F282"/>
    <mergeCell ref="K283:L283"/>
    <mergeCell ref="A140:B140"/>
    <mergeCell ref="A142:B142"/>
    <mergeCell ref="D149:F149"/>
    <mergeCell ref="A205:B205"/>
    <mergeCell ref="A206:B206"/>
    <mergeCell ref="A208:B208"/>
    <mergeCell ref="D215:F215"/>
    <mergeCell ref="J74:M74"/>
    <mergeCell ref="N215:N221"/>
    <mergeCell ref="A139:B139"/>
    <mergeCell ref="N74:N80"/>
    <mergeCell ref="K150:L150"/>
    <mergeCell ref="D74:F74"/>
    <mergeCell ref="J149:M149"/>
    <mergeCell ref="N149:N155"/>
    <mergeCell ref="J215:M215"/>
    <mergeCell ref="K75:L75"/>
    <mergeCell ref="A2:N2"/>
    <mergeCell ref="A3:N3"/>
    <mergeCell ref="D12:F12"/>
    <mergeCell ref="K13:L13"/>
    <mergeCell ref="N12:N18"/>
    <mergeCell ref="J12:M12"/>
    <mergeCell ref="A64:B64"/>
    <mergeCell ref="A65:B65"/>
    <mergeCell ref="A67:B67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landscape" paperSize="9" r:id="rId1"/>
  <rowBreaks count="13" manualBreakCount="13">
    <brk id="35" max="255" man="1"/>
    <brk id="72" max="255" man="1"/>
    <brk id="111" max="255" man="1"/>
    <brk id="147" max="255" man="1"/>
    <brk id="179" max="255" man="1"/>
    <brk id="213" max="255" man="1"/>
    <brk id="249" max="255" man="1"/>
    <brk id="280" max="255" man="1"/>
    <brk id="313" max="255" man="1"/>
    <brk id="339" max="255" man="1"/>
    <brk id="370" max="255" man="1"/>
    <brk id="388" max="255" man="1"/>
    <brk id="4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2013-04-11T20:36:15Z</dcterms:modified>
  <cp:category/>
  <cp:version/>
  <cp:contentType/>
  <cp:contentStatus/>
</cp:coreProperties>
</file>