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<sst xmlns="http://schemas.openxmlformats.org/spreadsheetml/2006/main" count="800" uniqueCount="166">
  <si>
    <t>Lp.</t>
  </si>
  <si>
    <t xml:space="preserve">Forma </t>
  </si>
  <si>
    <t>ogółem</t>
  </si>
  <si>
    <t>przedmiotu</t>
  </si>
  <si>
    <t>Język obcy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</si>
  <si>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</si>
  <si>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</si>
  <si>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</si>
  <si>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</si>
  <si>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</si>
  <si>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</si>
  <si>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</si>
  <si>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</si>
  <si>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</si>
  <si>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</si>
  <si>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</si>
  <si>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</si>
  <si>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</si>
  <si>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</si>
  <si>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ćwiczenia</t>
  </si>
  <si>
    <t>z zakresu nauk podstawowych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</si>
  <si>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</si>
  <si>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</si>
  <si>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</si>
  <si>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</si>
  <si>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</si>
  <si>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</si>
  <si>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</si>
  <si>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</si>
  <si>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</si>
  <si>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</si>
  <si>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</si>
  <si>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</si>
  <si>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</si>
  <si>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</si>
  <si>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</si>
  <si>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Etykieta</t>
  </si>
  <si>
    <t>Sumaryczne wskaźniki ilościowe</t>
  </si>
  <si>
    <t>Punkty ECTS:</t>
  </si>
  <si>
    <t>Liczba</t>
  </si>
  <si>
    <t>f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</si>
  <si>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</si>
  <si>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</si>
  <si>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</si>
  <si>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</si>
  <si>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</si>
  <si>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</si>
  <si>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</si>
  <si>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</si>
  <si>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</si>
  <si>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</si>
  <si>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</si>
  <si>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</si>
  <si>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</si>
  <si>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</si>
  <si>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</si>
  <si>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</si>
  <si>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</si>
  <si>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</si>
  <si>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</si>
  <si>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</si>
  <si>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</si>
  <si>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VI</t>
  </si>
  <si>
    <t>VII Praktyka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</si>
  <si>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</si>
  <si>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</si>
  <si>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</si>
  <si>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</si>
  <si>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</si>
  <si>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</si>
  <si>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</si>
  <si>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</si>
  <si>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</si>
  <si>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</si>
  <si>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</si>
  <si>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</si>
  <si>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</si>
  <si>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</si>
  <si>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</si>
  <si>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</si>
  <si>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</si>
  <si>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</si>
  <si>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</si>
  <si>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</si>
  <si>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</si>
  <si>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</si>
  <si>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</si>
  <si>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 xml:space="preserve"> Plan studiów na kierunku: Prawo kanoniczne</t>
  </si>
  <si>
    <t>Logika prawnicza i metodologia dla prawników</t>
  </si>
  <si>
    <t>Filozofia prawa</t>
  </si>
  <si>
    <t>Etyka</t>
  </si>
  <si>
    <t>Teoria prawa</t>
  </si>
  <si>
    <t>Teoria prawa kanonicznego</t>
  </si>
  <si>
    <t>Język łaciński</t>
  </si>
  <si>
    <t>Przedmiot do wyboru</t>
  </si>
  <si>
    <t xml:space="preserve">Rok studiów I         </t>
  </si>
  <si>
    <t xml:space="preserve">Prawo rzymskie </t>
  </si>
  <si>
    <t>Liczba pkt ECTS/ godz.dyd.  na I roku studiów</t>
  </si>
  <si>
    <t xml:space="preserve">Rok studiów II        </t>
  </si>
  <si>
    <t>Wychowanie fizyczne</t>
  </si>
  <si>
    <t>Historia powszechnego prawa kanonicznego</t>
  </si>
  <si>
    <t>Prawo o Ludzie Bożym</t>
  </si>
  <si>
    <t>Teologia biblijna</t>
  </si>
  <si>
    <t>Podstawy eklezjologii i sakramentologii</t>
  </si>
  <si>
    <t>Teologia moralna</t>
  </si>
  <si>
    <t>Historia kościelnego prawa polskiego</t>
  </si>
  <si>
    <t>Normy ogólne prawa kanonicznego</t>
  </si>
  <si>
    <t>Liczba pkt ECTS/ godz.dyd.  na II roku studiów</t>
  </si>
  <si>
    <t xml:space="preserve">Rok studiów III       </t>
  </si>
  <si>
    <t>Prawo o sakramentach</t>
  </si>
  <si>
    <t>Kanoniczne prawo małżeńskie</t>
  </si>
  <si>
    <t>Kanoniczne prawo procesowe</t>
  </si>
  <si>
    <t>Prawo rodzinne i opiekuńcze</t>
  </si>
  <si>
    <t>Liczba pkt ECTS/ godz.dyd.  na III roku studiów</t>
  </si>
  <si>
    <t>Rok studiów IV</t>
  </si>
  <si>
    <t>Prawo zakonne</t>
  </si>
  <si>
    <t>Kanoniczne prawo karne</t>
  </si>
  <si>
    <t>Kościelne prawo publiczne</t>
  </si>
  <si>
    <t>Polskie prawo karne</t>
  </si>
  <si>
    <t>Liczba pkt ECTS/ godz.dyd.  na IV roku studiów</t>
  </si>
  <si>
    <t xml:space="preserve">Rok studiów V        </t>
  </si>
  <si>
    <t>Prawo Kościołów Wschodnich</t>
  </si>
  <si>
    <t>Prawo kanonizacyjne</t>
  </si>
  <si>
    <t>Prawo wyznaniowe</t>
  </si>
  <si>
    <t>Liczba pkt ECTS/ godz.dyd.  na V roku studiów</t>
  </si>
  <si>
    <t>Obszar nauk społecznych</t>
  </si>
  <si>
    <t>Obszar nauk humanistycznych</t>
  </si>
  <si>
    <t>Inne</t>
  </si>
  <si>
    <t>Prawo cywilne</t>
  </si>
  <si>
    <t>Postępowanie cywilne</t>
  </si>
  <si>
    <t>Prawo i procedura administracyjna</t>
  </si>
  <si>
    <t>Procedura karna</t>
  </si>
  <si>
    <t>Ochrona własności intelektualnej</t>
  </si>
  <si>
    <t>Liczba pkt ECTS/godz. dyd. (ogółem)</t>
  </si>
  <si>
    <t>Kościelne prawo majątkowe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</si>
  <si>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</si>
  <si>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 xml:space="preserve">Forma studiów: </t>
    </r>
    <r>
      <rPr>
        <sz val="10"/>
        <rFont val="Arial"/>
        <family val="2"/>
      </rPr>
      <t>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</si>
  <si>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jednolite studia magisterskie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</si>
  <si>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magistra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</si>
  <si>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</si>
  <si>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Specjalność: kanoniczno-cywilna</t>
  </si>
  <si>
    <t>Przedmiot kształcenia ogólnego</t>
  </si>
  <si>
    <t>Bezpieczeństwo i higiena pracy</t>
  </si>
  <si>
    <t xml:space="preserve">1. </t>
  </si>
  <si>
    <t xml:space="preserve">Ergonomia </t>
  </si>
  <si>
    <t xml:space="preserve">2. </t>
  </si>
  <si>
    <t xml:space="preserve">3. </t>
  </si>
  <si>
    <t>Liczba pkt ECTS/godz.dyd. (ogółem)</t>
  </si>
  <si>
    <t>Liczba pkt ECTS/ godz.dyd. w semestrze</t>
  </si>
  <si>
    <t>Praktyka kanoniczno-cywilna</t>
  </si>
  <si>
    <t>Seminarium naukowe</t>
  </si>
  <si>
    <t>Praktyka</t>
  </si>
  <si>
    <t>Ergonomia</t>
  </si>
  <si>
    <t>Samodzielna praca studenta</t>
  </si>
  <si>
    <t>samodzielna praca studenta</t>
  </si>
  <si>
    <r>
      <t xml:space="preserve">Liczba pkt ECTS/ godz.dyd.  </t>
    </r>
    <r>
      <rPr>
        <b/>
        <sz val="9"/>
        <rFont val="Arial"/>
        <family val="2"/>
      </rPr>
      <t>w semestrze</t>
    </r>
  </si>
  <si>
    <t>Załącznik PK/3</t>
  </si>
  <si>
    <t>praca studenta</t>
  </si>
  <si>
    <r>
      <t>Prawo rzymskie</t>
    </r>
    <r>
      <rPr>
        <sz val="8"/>
        <rFont val="Arial Narrow"/>
        <family val="2"/>
      </rPr>
      <t xml:space="preserve"> </t>
    </r>
  </si>
  <si>
    <t>Z</t>
  </si>
  <si>
    <t>E</t>
  </si>
  <si>
    <t>Medycyna sądowa lub Separacja prawna małżonków</t>
  </si>
  <si>
    <t>Negocjacje i mediacje prawnicze lub Prawo mediów</t>
  </si>
  <si>
    <t>Psychologia sądowa lub Prawo autorskie</t>
  </si>
  <si>
    <t>Prawo karne skarbowe lub Prawo ochrony danych osobowych</t>
  </si>
  <si>
    <t>Prawo Unii Europejskiej lub Orzecznictwo Trybunału Konstytucyjnego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</si>
</sst>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30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32" borderId="33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32" borderId="46" xfId="0" applyFont="1" applyFill="1" applyBorder="1" applyAlignment="1">
      <alignment/>
    </xf>
    <xf numFmtId="0" fontId="6" fillId="0" borderId="5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55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5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2" xfId="0" applyFont="1" applyBorder="1" applyAlignment="1">
      <alignment/>
    </xf>
    <xf numFmtId="0" fontId="2" fillId="32" borderId="6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7" fillId="32" borderId="64" xfId="0" applyFont="1" applyFill="1" applyBorder="1" applyAlignment="1">
      <alignment/>
    </xf>
    <xf numFmtId="0" fontId="7" fillId="32" borderId="65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0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70" xfId="0" applyFont="1" applyFill="1" applyBorder="1" applyAlignment="1">
      <alignment horizontal="center"/>
    </xf>
    <xf numFmtId="0" fontId="0" fillId="32" borderId="6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32" borderId="76" xfId="0" applyFont="1" applyFill="1" applyBorder="1" applyAlignment="1">
      <alignment horizontal="center"/>
    </xf>
    <xf numFmtId="0" fontId="0" fillId="32" borderId="77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32" borderId="79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32" borderId="81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2" borderId="82" xfId="0" applyFont="1" applyFill="1" applyBorder="1" applyAlignment="1">
      <alignment horizontal="center"/>
    </xf>
    <xf numFmtId="0" fontId="0" fillId="32" borderId="60" xfId="0" applyFont="1" applyFill="1" applyBorder="1" applyAlignment="1">
      <alignment horizontal="center"/>
    </xf>
    <xf numFmtId="0" fontId="0" fillId="32" borderId="66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49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/>
    </xf>
    <xf numFmtId="0" fontId="0" fillId="32" borderId="54" xfId="0" applyFont="1" applyFill="1" applyBorder="1" applyAlignment="1">
      <alignment horizontal="center"/>
    </xf>
    <xf numFmtId="0" fontId="0" fillId="32" borderId="53" xfId="0" applyFont="1" applyFill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32" borderId="46" xfId="0" applyFont="1" applyFill="1" applyBorder="1" applyAlignment="1">
      <alignment/>
    </xf>
    <xf numFmtId="0" fontId="0" fillId="32" borderId="6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2" borderId="5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32" borderId="71" xfId="0" applyFont="1" applyFill="1" applyBorder="1" applyAlignment="1">
      <alignment/>
    </xf>
    <xf numFmtId="0" fontId="0" fillId="32" borderId="58" xfId="0" applyFont="1" applyFill="1" applyBorder="1" applyAlignment="1">
      <alignment horizontal="center"/>
    </xf>
    <xf numFmtId="0" fontId="0" fillId="32" borderId="84" xfId="0" applyFont="1" applyFill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32" borderId="56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4" xfId="0" applyFont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7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32" borderId="22" xfId="0" applyFont="1" applyFill="1" applyBorder="1" applyAlignment="1">
      <alignment horizontal="center"/>
    </xf>
    <xf numFmtId="0" fontId="0" fillId="32" borderId="63" xfId="0" applyFont="1" applyFill="1" applyBorder="1" applyAlignment="1">
      <alignment/>
    </xf>
    <xf numFmtId="0" fontId="0" fillId="32" borderId="67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87" xfId="0" applyFont="1" applyFill="1" applyBorder="1" applyAlignment="1">
      <alignment horizontal="center"/>
    </xf>
    <xf numFmtId="0" fontId="6" fillId="32" borderId="26" xfId="0" applyFont="1" applyFill="1" applyBorder="1" applyAlignment="1">
      <alignment/>
    </xf>
    <xf numFmtId="167" fontId="0" fillId="32" borderId="78" xfId="0" applyNumberFormat="1" applyFont="1" applyFill="1" applyBorder="1" applyAlignment="1">
      <alignment horizontal="right"/>
    </xf>
    <xf numFmtId="0" fontId="0" fillId="32" borderId="87" xfId="0" applyFont="1" applyFill="1" applyBorder="1" applyAlignment="1">
      <alignment/>
    </xf>
    <xf numFmtId="167" fontId="0" fillId="32" borderId="78" xfId="0" applyNumberFormat="1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7" fillId="0" borderId="79" xfId="0" applyFont="1" applyBorder="1" applyAlignment="1">
      <alignment/>
    </xf>
    <xf numFmtId="0" fontId="0" fillId="32" borderId="85" xfId="0" applyFont="1" applyFill="1" applyBorder="1" applyAlignment="1">
      <alignment horizontal="center"/>
    </xf>
    <xf numFmtId="0" fontId="0" fillId="32" borderId="65" xfId="0" applyFont="1" applyFill="1" applyBorder="1" applyAlignment="1">
      <alignment/>
    </xf>
    <xf numFmtId="167" fontId="0" fillId="32" borderId="40" xfId="0" applyNumberFormat="1" applyFont="1" applyFill="1" applyBorder="1" applyAlignment="1">
      <alignment/>
    </xf>
    <xf numFmtId="0" fontId="0" fillId="32" borderId="85" xfId="0" applyFont="1" applyFill="1" applyBorder="1" applyAlignment="1">
      <alignment/>
    </xf>
    <xf numFmtId="0" fontId="0" fillId="32" borderId="18" xfId="0" applyFont="1" applyFill="1" applyBorder="1" applyAlignment="1">
      <alignment horizontal="right"/>
    </xf>
    <xf numFmtId="0" fontId="0" fillId="32" borderId="84" xfId="0" applyFont="1" applyFill="1" applyBorder="1" applyAlignment="1">
      <alignment horizontal="center"/>
    </xf>
    <xf numFmtId="0" fontId="0" fillId="32" borderId="64" xfId="0" applyFont="1" applyFill="1" applyBorder="1" applyAlignment="1">
      <alignment/>
    </xf>
    <xf numFmtId="167" fontId="0" fillId="32" borderId="19" xfId="0" applyNumberFormat="1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23" xfId="0" applyFont="1" applyFill="1" applyBorder="1" applyAlignment="1">
      <alignment/>
    </xf>
    <xf numFmtId="0" fontId="7" fillId="32" borderId="86" xfId="0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72" xfId="0" applyFont="1" applyFill="1" applyBorder="1" applyAlignment="1">
      <alignment/>
    </xf>
    <xf numFmtId="167" fontId="0" fillId="32" borderId="43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43" xfId="0" applyFont="1" applyBorder="1" applyAlignment="1">
      <alignment/>
    </xf>
    <xf numFmtId="0" fontId="3" fillId="0" borderId="8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2" borderId="79" xfId="0" applyFont="1" applyFill="1" applyBorder="1" applyAlignment="1">
      <alignment horizontal="center"/>
    </xf>
    <xf numFmtId="0" fontId="2" fillId="32" borderId="8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6" fillId="32" borderId="3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6" fillId="32" borderId="30" xfId="0" applyFont="1" applyFill="1" applyBorder="1" applyAlignment="1">
      <alignment vertical="center" wrapText="1"/>
    </xf>
    <xf numFmtId="0" fontId="0" fillId="32" borderId="39" xfId="0" applyFont="1" applyFill="1" applyBorder="1" applyAlignment="1">
      <alignment wrapText="1"/>
    </xf>
    <xf numFmtId="0" fontId="0" fillId="0" borderId="74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view="pageLayout" workbookViewId="0" topLeftCell="A260">
      <selection activeCell="B229" sqref="B229"/>
    </sheetView>
  </sheetViews>
  <sheetFormatPr defaultColWidth="9.140625" defaultRowHeight="12.75"/>
  <cols>
    <col min="1" max="1" width="3.140625" style="45" customWidth="1"/>
    <col min="2" max="2" width="40.8515625" style="45" customWidth="1"/>
    <col min="3" max="3" width="6.140625" style="45" customWidth="1"/>
    <col min="4" max="4" width="7.00390625" style="45" customWidth="1"/>
    <col min="5" max="5" width="11.421875" style="45" customWidth="1"/>
    <col min="6" max="6" width="8.421875" style="45" customWidth="1"/>
    <col min="7" max="7" width="8.140625" style="45" customWidth="1"/>
    <col min="8" max="8" width="6.28125" style="45" customWidth="1"/>
    <col min="9" max="9" width="10.421875" style="45" customWidth="1"/>
    <col min="10" max="10" width="6.140625" style="45" customWidth="1"/>
    <col min="11" max="11" width="7.57421875" style="45" customWidth="1"/>
    <col min="12" max="12" width="11.140625" style="45" customWidth="1"/>
    <col min="13" max="13" width="4.28125" style="45" customWidth="1"/>
    <col min="14" max="14" width="11.8515625" style="45" customWidth="1"/>
  </cols>
  <sheetData>
    <row r="1" spans="13:14" ht="15">
      <c r="M1" s="366" t="s">
        <v>156</v>
      </c>
      <c r="N1" s="367"/>
    </row>
    <row r="2" spans="1:13" ht="15.75">
      <c r="A2" s="371" t="s">
        <v>87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15.75">
      <c r="A3" s="371" t="s">
        <v>140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3:5" ht="12.75">
      <c r="C5" s="167"/>
      <c r="D5" s="167"/>
      <c r="E5" s="167"/>
    </row>
    <row r="6" spans="1:13" ht="12.75">
      <c r="A6" s="167"/>
      <c r="B6" s="44" t="s">
        <v>135</v>
      </c>
      <c r="C6" s="44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ht="12.75">
      <c r="B7" s="45" t="s">
        <v>136</v>
      </c>
    </row>
    <row r="8" ht="12.75">
      <c r="B8" s="45" t="s">
        <v>137</v>
      </c>
    </row>
    <row r="9" ht="12.75">
      <c r="B9" s="45" t="s">
        <v>138</v>
      </c>
    </row>
    <row r="10" ht="12.75">
      <c r="B10" s="45" t="s">
        <v>139</v>
      </c>
    </row>
    <row r="13" spans="2:14" ht="13.5" thickBot="1">
      <c r="B13" s="1" t="s">
        <v>95</v>
      </c>
      <c r="G13" s="168"/>
      <c r="N13" s="168"/>
    </row>
    <row r="14" spans="1:14" ht="12.75">
      <c r="A14" s="169" t="s">
        <v>0</v>
      </c>
      <c r="B14" s="124"/>
      <c r="C14" s="170"/>
      <c r="D14" s="368" t="s">
        <v>51</v>
      </c>
      <c r="E14" s="369"/>
      <c r="F14" s="369"/>
      <c r="G14" s="59" t="s">
        <v>39</v>
      </c>
      <c r="H14" s="3" t="s">
        <v>1</v>
      </c>
      <c r="I14" s="16" t="s">
        <v>44</v>
      </c>
      <c r="J14" s="368" t="s">
        <v>54</v>
      </c>
      <c r="K14" s="369"/>
      <c r="L14" s="369"/>
      <c r="M14" s="370"/>
      <c r="N14" s="170"/>
    </row>
    <row r="15" spans="1:14" ht="22.5">
      <c r="A15" s="171"/>
      <c r="B15" s="125" t="s">
        <v>16</v>
      </c>
      <c r="C15" s="172" t="s">
        <v>42</v>
      </c>
      <c r="D15" s="173" t="s">
        <v>2</v>
      </c>
      <c r="E15" s="174" t="s">
        <v>48</v>
      </c>
      <c r="F15" s="18" t="s">
        <v>28</v>
      </c>
      <c r="G15" s="60" t="s">
        <v>52</v>
      </c>
      <c r="H15" s="6" t="s">
        <v>50</v>
      </c>
      <c r="I15" s="17" t="s">
        <v>45</v>
      </c>
      <c r="J15" s="36" t="s">
        <v>2</v>
      </c>
      <c r="K15" s="365" t="s">
        <v>55</v>
      </c>
      <c r="L15" s="365"/>
      <c r="M15" s="175" t="s">
        <v>53</v>
      </c>
      <c r="N15" s="154" t="s">
        <v>153</v>
      </c>
    </row>
    <row r="16" spans="1:14" ht="12.75">
      <c r="A16" s="128"/>
      <c r="B16" s="125" t="s">
        <v>3</v>
      </c>
      <c r="C16" s="176"/>
      <c r="D16" s="177"/>
      <c r="E16" s="174" t="s">
        <v>17</v>
      </c>
      <c r="F16" s="9" t="s">
        <v>34</v>
      </c>
      <c r="G16" s="61" t="s">
        <v>74</v>
      </c>
      <c r="H16" s="6"/>
      <c r="I16" s="178" t="s">
        <v>46</v>
      </c>
      <c r="J16" s="179"/>
      <c r="K16" s="19" t="s">
        <v>18</v>
      </c>
      <c r="L16" s="180" t="s">
        <v>73</v>
      </c>
      <c r="M16" s="64"/>
      <c r="N16" s="181"/>
    </row>
    <row r="17" spans="1:14" ht="12.75">
      <c r="A17" s="171"/>
      <c r="B17" s="125"/>
      <c r="C17" s="182"/>
      <c r="D17" s="177"/>
      <c r="E17" s="174" t="s">
        <v>43</v>
      </c>
      <c r="F17" s="9" t="s">
        <v>29</v>
      </c>
      <c r="G17" s="61" t="s">
        <v>75</v>
      </c>
      <c r="H17" s="182"/>
      <c r="I17" s="17" t="s">
        <v>47</v>
      </c>
      <c r="J17" s="20"/>
      <c r="K17" s="183"/>
      <c r="L17" s="25"/>
      <c r="M17" s="65"/>
      <c r="N17" s="181"/>
    </row>
    <row r="18" spans="1:14" ht="12.75">
      <c r="A18" s="171"/>
      <c r="B18" s="184"/>
      <c r="C18" s="185"/>
      <c r="D18" s="177"/>
      <c r="E18" s="174" t="s">
        <v>49</v>
      </c>
      <c r="F18" s="9"/>
      <c r="G18" s="61" t="s">
        <v>32</v>
      </c>
      <c r="H18" s="6"/>
      <c r="I18" s="177" t="s">
        <v>78</v>
      </c>
      <c r="J18" s="186"/>
      <c r="K18" s="183"/>
      <c r="L18" s="187"/>
      <c r="M18" s="188"/>
      <c r="N18" s="181"/>
    </row>
    <row r="19" spans="1:14" ht="12.75">
      <c r="A19" s="171"/>
      <c r="B19" s="184"/>
      <c r="C19" s="185"/>
      <c r="D19" s="177"/>
      <c r="E19" s="174"/>
      <c r="F19" s="9"/>
      <c r="G19" s="61"/>
      <c r="H19" s="6"/>
      <c r="I19" s="177"/>
      <c r="J19" s="186"/>
      <c r="K19" s="183"/>
      <c r="L19" s="187"/>
      <c r="M19" s="188"/>
      <c r="N19" s="181"/>
    </row>
    <row r="20" spans="1:14" ht="13.5" thickBot="1">
      <c r="A20" s="189"/>
      <c r="B20" s="147"/>
      <c r="C20" s="168"/>
      <c r="D20" s="190"/>
      <c r="E20" s="191"/>
      <c r="F20" s="192"/>
      <c r="G20" s="193"/>
      <c r="H20" s="168"/>
      <c r="I20" s="190"/>
      <c r="J20" s="194"/>
      <c r="K20" s="195"/>
      <c r="L20" s="196"/>
      <c r="M20" s="197"/>
      <c r="N20" s="131"/>
    </row>
    <row r="21" spans="1:14" ht="13.5" thickBot="1">
      <c r="A21" s="189"/>
      <c r="B21" s="8" t="s">
        <v>41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98"/>
      <c r="N21" s="116"/>
    </row>
    <row r="22" spans="1:14" ht="13.5" thickBot="1">
      <c r="A22" s="129" t="s">
        <v>8</v>
      </c>
      <c r="B22" s="28" t="s">
        <v>6</v>
      </c>
      <c r="C22" s="2"/>
      <c r="D22" s="199"/>
      <c r="E22" s="199"/>
      <c r="F22" s="199"/>
      <c r="G22" s="199"/>
      <c r="H22" s="199"/>
      <c r="I22" s="199"/>
      <c r="J22" s="199"/>
      <c r="K22" s="199"/>
      <c r="L22" s="199"/>
      <c r="M22" s="200"/>
      <c r="N22" s="116"/>
    </row>
    <row r="23" spans="1:14" ht="12.75">
      <c r="A23" s="201">
        <v>1</v>
      </c>
      <c r="B23" s="202" t="s">
        <v>4</v>
      </c>
      <c r="C23" s="203">
        <v>1</v>
      </c>
      <c r="D23" s="204">
        <v>2</v>
      </c>
      <c r="E23" s="205">
        <v>1</v>
      </c>
      <c r="F23" s="206">
        <v>1</v>
      </c>
      <c r="G23" s="96">
        <v>0</v>
      </c>
      <c r="H23" s="121" t="s">
        <v>159</v>
      </c>
      <c r="I23" s="100" t="s">
        <v>33</v>
      </c>
      <c r="J23" s="207">
        <v>34</v>
      </c>
      <c r="K23" s="206">
        <v>0</v>
      </c>
      <c r="L23" s="206">
        <v>30</v>
      </c>
      <c r="M23" s="71">
        <v>4</v>
      </c>
      <c r="N23" s="85">
        <v>30</v>
      </c>
    </row>
    <row r="24" spans="1:14" ht="12.75">
      <c r="A24" s="133">
        <v>2</v>
      </c>
      <c r="B24" s="202" t="s">
        <v>4</v>
      </c>
      <c r="C24" s="208">
        <v>2</v>
      </c>
      <c r="D24" s="209">
        <v>2</v>
      </c>
      <c r="E24" s="92">
        <v>1</v>
      </c>
      <c r="F24" s="50">
        <v>1</v>
      </c>
      <c r="G24" s="210">
        <v>0</v>
      </c>
      <c r="H24" s="211" t="s">
        <v>159</v>
      </c>
      <c r="I24" s="166" t="s">
        <v>33</v>
      </c>
      <c r="J24" s="212">
        <v>34</v>
      </c>
      <c r="K24" s="50">
        <v>0</v>
      </c>
      <c r="L24" s="50">
        <v>30</v>
      </c>
      <c r="M24" s="73">
        <v>4</v>
      </c>
      <c r="N24" s="72">
        <v>30</v>
      </c>
    </row>
    <row r="25" spans="1:14" ht="12.75">
      <c r="A25" s="133">
        <v>3</v>
      </c>
      <c r="B25" s="46" t="s">
        <v>5</v>
      </c>
      <c r="C25" s="214">
        <v>1</v>
      </c>
      <c r="D25" s="215">
        <v>2</v>
      </c>
      <c r="E25" s="93">
        <v>1</v>
      </c>
      <c r="F25" s="48">
        <v>1</v>
      </c>
      <c r="G25" s="97">
        <v>0</v>
      </c>
      <c r="H25" s="122" t="s">
        <v>159</v>
      </c>
      <c r="I25" s="101" t="s">
        <v>33</v>
      </c>
      <c r="J25" s="216">
        <v>34</v>
      </c>
      <c r="K25" s="48">
        <v>0</v>
      </c>
      <c r="L25" s="48">
        <v>30</v>
      </c>
      <c r="M25" s="73">
        <v>4</v>
      </c>
      <c r="N25" s="74">
        <v>30</v>
      </c>
    </row>
    <row r="26" spans="1:14" ht="13.5" thickBot="1">
      <c r="A26" s="148">
        <v>4</v>
      </c>
      <c r="B26" s="126" t="s">
        <v>141</v>
      </c>
      <c r="C26" s="217">
        <v>2</v>
      </c>
      <c r="D26" s="218">
        <v>2</v>
      </c>
      <c r="E26" s="219">
        <v>1</v>
      </c>
      <c r="F26" s="220">
        <v>1</v>
      </c>
      <c r="G26" s="221">
        <v>0</v>
      </c>
      <c r="H26" s="222" t="s">
        <v>159</v>
      </c>
      <c r="I26" s="223" t="s">
        <v>40</v>
      </c>
      <c r="J26" s="224">
        <v>34</v>
      </c>
      <c r="K26" s="220">
        <v>30</v>
      </c>
      <c r="L26" s="220">
        <v>0</v>
      </c>
      <c r="M26" s="213">
        <v>4</v>
      </c>
      <c r="N26" s="77">
        <v>30</v>
      </c>
    </row>
    <row r="27" spans="1:14" ht="13.5" thickBot="1">
      <c r="A27" s="225"/>
      <c r="B27" s="226" t="s">
        <v>80</v>
      </c>
      <c r="C27" s="227"/>
      <c r="D27" s="228">
        <v>8</v>
      </c>
      <c r="E27" s="229">
        <f>SUM(E23:E26)</f>
        <v>4</v>
      </c>
      <c r="F27" s="230">
        <v>4</v>
      </c>
      <c r="G27" s="231">
        <v>0</v>
      </c>
      <c r="H27" s="232" t="s">
        <v>66</v>
      </c>
      <c r="I27" s="118" t="s">
        <v>66</v>
      </c>
      <c r="J27" s="233">
        <f>SUM(J23:J26)</f>
        <v>136</v>
      </c>
      <c r="K27" s="234">
        <v>30</v>
      </c>
      <c r="L27" s="234">
        <v>90</v>
      </c>
      <c r="M27" s="161">
        <v>0</v>
      </c>
      <c r="N27" s="89">
        <f>SUM(N23:N26)</f>
        <v>120</v>
      </c>
    </row>
    <row r="28" spans="1:14" ht="12.75">
      <c r="A28" s="201"/>
      <c r="B28" s="144" t="s">
        <v>81</v>
      </c>
      <c r="C28" s="235"/>
      <c r="D28" s="236">
        <v>0</v>
      </c>
      <c r="E28" s="92">
        <v>0</v>
      </c>
      <c r="F28" s="50">
        <v>0</v>
      </c>
      <c r="G28" s="210">
        <v>0</v>
      </c>
      <c r="H28" s="121" t="s">
        <v>66</v>
      </c>
      <c r="I28" s="100" t="s">
        <v>66</v>
      </c>
      <c r="J28" s="212">
        <v>0</v>
      </c>
      <c r="K28" s="50">
        <v>0</v>
      </c>
      <c r="L28" s="50">
        <v>0</v>
      </c>
      <c r="M28" s="213">
        <v>0</v>
      </c>
      <c r="N28" s="72">
        <v>0</v>
      </c>
    </row>
    <row r="29" spans="1:14" ht="13.5" thickBot="1">
      <c r="A29" s="148"/>
      <c r="B29" s="127" t="s">
        <v>82</v>
      </c>
      <c r="C29" s="237"/>
      <c r="D29" s="36">
        <v>2</v>
      </c>
      <c r="E29" s="219">
        <v>1</v>
      </c>
      <c r="F29" s="220">
        <v>1</v>
      </c>
      <c r="G29" s="98">
        <v>0</v>
      </c>
      <c r="H29" s="238" t="s">
        <v>66</v>
      </c>
      <c r="I29" s="239" t="s">
        <v>66</v>
      </c>
      <c r="J29" s="224">
        <v>34</v>
      </c>
      <c r="K29" s="220">
        <v>30</v>
      </c>
      <c r="L29" s="220">
        <v>0</v>
      </c>
      <c r="M29" s="76">
        <v>4</v>
      </c>
      <c r="N29" s="77">
        <v>30</v>
      </c>
    </row>
    <row r="30" spans="1:14" ht="13.5" thickBot="1">
      <c r="A30" s="130" t="s">
        <v>9</v>
      </c>
      <c r="B30" s="2" t="s">
        <v>7</v>
      </c>
      <c r="C30" s="28"/>
      <c r="D30" s="28"/>
      <c r="E30" s="28"/>
      <c r="F30" s="240"/>
      <c r="G30" s="240"/>
      <c r="H30" s="240"/>
      <c r="I30" s="240"/>
      <c r="J30" s="240"/>
      <c r="K30" s="240"/>
      <c r="L30" s="240"/>
      <c r="M30" s="114"/>
      <c r="N30" s="116"/>
    </row>
    <row r="31" spans="1:14" ht="12.75">
      <c r="A31" s="132">
        <v>1</v>
      </c>
      <c r="B31" s="241" t="s">
        <v>88</v>
      </c>
      <c r="C31" s="242">
        <v>1</v>
      </c>
      <c r="D31" s="243">
        <v>5</v>
      </c>
      <c r="E31" s="206">
        <v>2.5</v>
      </c>
      <c r="F31" s="50">
        <v>2.5</v>
      </c>
      <c r="G31" s="96">
        <v>0</v>
      </c>
      <c r="H31" s="100" t="s">
        <v>159</v>
      </c>
      <c r="I31" s="100" t="s">
        <v>33</v>
      </c>
      <c r="J31" s="92">
        <v>75</v>
      </c>
      <c r="K31" s="50">
        <v>30</v>
      </c>
      <c r="L31" s="50">
        <v>30</v>
      </c>
      <c r="M31" s="71">
        <v>15</v>
      </c>
      <c r="N31" s="72">
        <v>75</v>
      </c>
    </row>
    <row r="32" spans="1:14" ht="12.75">
      <c r="A32" s="133">
        <v>2</v>
      </c>
      <c r="B32" s="46" t="s">
        <v>89</v>
      </c>
      <c r="C32" s="244">
        <v>1</v>
      </c>
      <c r="D32" s="245">
        <v>5</v>
      </c>
      <c r="E32" s="50">
        <v>3</v>
      </c>
      <c r="F32" s="48">
        <v>2</v>
      </c>
      <c r="G32" s="97">
        <v>0</v>
      </c>
      <c r="H32" s="101" t="s">
        <v>159</v>
      </c>
      <c r="I32" s="101" t="s">
        <v>33</v>
      </c>
      <c r="J32" s="93">
        <f>SUM(K32:M32)</f>
        <v>90</v>
      </c>
      <c r="K32" s="48">
        <v>30</v>
      </c>
      <c r="L32" s="48">
        <v>30</v>
      </c>
      <c r="M32" s="73">
        <v>30</v>
      </c>
      <c r="N32" s="74">
        <v>60</v>
      </c>
    </row>
    <row r="33" spans="1:14" ht="12.75">
      <c r="A33" s="133">
        <v>3</v>
      </c>
      <c r="B33" s="46" t="s">
        <v>90</v>
      </c>
      <c r="C33" s="244">
        <v>2</v>
      </c>
      <c r="D33" s="245">
        <v>5</v>
      </c>
      <c r="E33" s="48">
        <v>3</v>
      </c>
      <c r="F33" s="48">
        <v>2</v>
      </c>
      <c r="G33" s="97">
        <v>0</v>
      </c>
      <c r="H33" s="101" t="s">
        <v>159</v>
      </c>
      <c r="I33" s="101" t="s">
        <v>33</v>
      </c>
      <c r="J33" s="93">
        <f aca="true" t="shared" si="0" ref="J33:J38">SUM(K33:M33)</f>
        <v>90</v>
      </c>
      <c r="K33" s="48">
        <v>30</v>
      </c>
      <c r="L33" s="48">
        <v>30</v>
      </c>
      <c r="M33" s="73">
        <v>30</v>
      </c>
      <c r="N33" s="74">
        <v>75</v>
      </c>
    </row>
    <row r="34" spans="1:14" ht="12.75">
      <c r="A34" s="133">
        <v>4</v>
      </c>
      <c r="B34" s="46" t="s">
        <v>91</v>
      </c>
      <c r="C34" s="244">
        <v>1</v>
      </c>
      <c r="D34" s="245">
        <v>6</v>
      </c>
      <c r="E34" s="48">
        <v>3</v>
      </c>
      <c r="F34" s="48">
        <v>3</v>
      </c>
      <c r="G34" s="97">
        <v>0</v>
      </c>
      <c r="H34" s="101" t="s">
        <v>160</v>
      </c>
      <c r="I34" s="101" t="s">
        <v>33</v>
      </c>
      <c r="J34" s="93">
        <f t="shared" si="0"/>
        <v>90</v>
      </c>
      <c r="K34" s="48">
        <v>30</v>
      </c>
      <c r="L34" s="48">
        <v>30</v>
      </c>
      <c r="M34" s="73">
        <v>30</v>
      </c>
      <c r="N34" s="74">
        <v>90</v>
      </c>
    </row>
    <row r="35" spans="1:14" ht="12.75">
      <c r="A35" s="246">
        <v>5</v>
      </c>
      <c r="B35" s="46" t="s">
        <v>96</v>
      </c>
      <c r="C35" s="244">
        <v>1</v>
      </c>
      <c r="D35" s="245">
        <v>6</v>
      </c>
      <c r="E35" s="48">
        <v>3</v>
      </c>
      <c r="F35" s="48">
        <v>3</v>
      </c>
      <c r="G35" s="97">
        <v>0</v>
      </c>
      <c r="H35" s="101" t="s">
        <v>160</v>
      </c>
      <c r="I35" s="101" t="s">
        <v>33</v>
      </c>
      <c r="J35" s="93">
        <f t="shared" si="0"/>
        <v>90</v>
      </c>
      <c r="K35" s="48">
        <v>30</v>
      </c>
      <c r="L35" s="48">
        <v>30</v>
      </c>
      <c r="M35" s="73">
        <v>30</v>
      </c>
      <c r="N35" s="74">
        <v>90</v>
      </c>
    </row>
    <row r="36" spans="1:14" ht="13.5">
      <c r="A36" s="246">
        <v>6</v>
      </c>
      <c r="B36" s="46" t="s">
        <v>158</v>
      </c>
      <c r="C36" s="244">
        <v>2</v>
      </c>
      <c r="D36" s="245">
        <v>6</v>
      </c>
      <c r="E36" s="48">
        <v>3</v>
      </c>
      <c r="F36" s="48">
        <v>3</v>
      </c>
      <c r="G36" s="97">
        <v>0</v>
      </c>
      <c r="H36" s="101" t="s">
        <v>160</v>
      </c>
      <c r="I36" s="101" t="s">
        <v>33</v>
      </c>
      <c r="J36" s="93">
        <f t="shared" si="0"/>
        <v>90</v>
      </c>
      <c r="K36" s="48">
        <v>30</v>
      </c>
      <c r="L36" s="48">
        <v>30</v>
      </c>
      <c r="M36" s="73">
        <v>30</v>
      </c>
      <c r="N36" s="74">
        <v>90</v>
      </c>
    </row>
    <row r="37" spans="1:14" ht="12.75">
      <c r="A37" s="246">
        <v>7</v>
      </c>
      <c r="B37" s="247" t="s">
        <v>93</v>
      </c>
      <c r="C37" s="248">
        <v>1</v>
      </c>
      <c r="D37" s="249">
        <v>4</v>
      </c>
      <c r="E37" s="219">
        <v>2</v>
      </c>
      <c r="F37" s="220">
        <v>2</v>
      </c>
      <c r="G37" s="221">
        <v>0</v>
      </c>
      <c r="H37" s="250" t="s">
        <v>159</v>
      </c>
      <c r="I37" s="250" t="s">
        <v>33</v>
      </c>
      <c r="J37" s="93">
        <f t="shared" si="0"/>
        <v>60</v>
      </c>
      <c r="K37" s="220">
        <v>0</v>
      </c>
      <c r="L37" s="220">
        <v>30</v>
      </c>
      <c r="M37" s="175">
        <v>30</v>
      </c>
      <c r="N37" s="74">
        <v>60</v>
      </c>
    </row>
    <row r="38" spans="1:14" ht="13.5" thickBot="1">
      <c r="A38" s="134">
        <v>8</v>
      </c>
      <c r="B38" s="251" t="s">
        <v>93</v>
      </c>
      <c r="C38" s="252">
        <v>2</v>
      </c>
      <c r="D38" s="249">
        <v>4</v>
      </c>
      <c r="E38" s="219">
        <v>2</v>
      </c>
      <c r="F38" s="220">
        <v>2</v>
      </c>
      <c r="G38" s="221">
        <v>0</v>
      </c>
      <c r="H38" s="250" t="s">
        <v>159</v>
      </c>
      <c r="I38" s="102" t="s">
        <v>33</v>
      </c>
      <c r="J38" s="93">
        <f t="shared" si="0"/>
        <v>60</v>
      </c>
      <c r="K38" s="220">
        <v>0</v>
      </c>
      <c r="L38" s="220">
        <v>30</v>
      </c>
      <c r="M38" s="76">
        <v>30</v>
      </c>
      <c r="N38" s="77">
        <v>60</v>
      </c>
    </row>
    <row r="39" spans="1:14" ht="13.5" thickBot="1">
      <c r="A39" s="189"/>
      <c r="B39" s="226" t="s">
        <v>80</v>
      </c>
      <c r="C39" s="227"/>
      <c r="D39" s="228">
        <f>SUM(D31:D38)</f>
        <v>41</v>
      </c>
      <c r="E39" s="229">
        <f>SUM(E31:E38)</f>
        <v>21.5</v>
      </c>
      <c r="F39" s="230">
        <f>SUM(F31:F38)</f>
        <v>19.5</v>
      </c>
      <c r="G39" s="231">
        <v>0</v>
      </c>
      <c r="H39" s="118" t="s">
        <v>66</v>
      </c>
      <c r="I39" s="118" t="s">
        <v>66</v>
      </c>
      <c r="J39" s="227">
        <f>SUM(J31:J38)</f>
        <v>645</v>
      </c>
      <c r="K39" s="234">
        <f>SUM(K31:K38)</f>
        <v>180</v>
      </c>
      <c r="L39" s="234">
        <f>SUM(L31:L38)</f>
        <v>240</v>
      </c>
      <c r="M39" s="161">
        <f>SUM(M31:M38)</f>
        <v>225</v>
      </c>
      <c r="N39" s="89">
        <f>SUM(N31:N38)</f>
        <v>600</v>
      </c>
    </row>
    <row r="40" spans="1:14" ht="12.75">
      <c r="A40" s="171"/>
      <c r="B40" s="199" t="s">
        <v>81</v>
      </c>
      <c r="C40" s="253"/>
      <c r="D40" s="254">
        <v>0</v>
      </c>
      <c r="E40" s="254">
        <v>0</v>
      </c>
      <c r="F40" s="255">
        <v>0</v>
      </c>
      <c r="G40" s="256">
        <v>0</v>
      </c>
      <c r="H40" s="257" t="s">
        <v>66</v>
      </c>
      <c r="I40" s="257" t="s">
        <v>66</v>
      </c>
      <c r="J40" s="173">
        <v>0</v>
      </c>
      <c r="K40" s="255">
        <v>0</v>
      </c>
      <c r="L40" s="255">
        <v>0</v>
      </c>
      <c r="M40" s="258">
        <v>0</v>
      </c>
      <c r="N40" s="72">
        <v>0</v>
      </c>
    </row>
    <row r="41" spans="1:14" ht="13.5" thickBot="1">
      <c r="A41" s="134"/>
      <c r="B41" s="62" t="s">
        <v>82</v>
      </c>
      <c r="C41" s="123"/>
      <c r="D41" s="99">
        <v>0</v>
      </c>
      <c r="E41" s="75">
        <v>0</v>
      </c>
      <c r="F41" s="75">
        <v>0</v>
      </c>
      <c r="G41" s="98">
        <v>0</v>
      </c>
      <c r="H41" s="102" t="s">
        <v>66</v>
      </c>
      <c r="I41" s="102" t="s">
        <v>66</v>
      </c>
      <c r="J41" s="259">
        <v>0</v>
      </c>
      <c r="K41" s="75">
        <v>0</v>
      </c>
      <c r="L41" s="75">
        <v>0</v>
      </c>
      <c r="M41" s="76">
        <v>0</v>
      </c>
      <c r="N41" s="77">
        <v>0</v>
      </c>
    </row>
    <row r="42" spans="1:14" ht="13.5" thickBot="1">
      <c r="A42" s="129" t="s">
        <v>11</v>
      </c>
      <c r="B42" s="28" t="s">
        <v>10</v>
      </c>
      <c r="C42" s="28"/>
      <c r="D42" s="240"/>
      <c r="E42" s="240"/>
      <c r="F42" s="240"/>
      <c r="G42" s="240"/>
      <c r="H42" s="240"/>
      <c r="I42" s="240"/>
      <c r="J42" s="240"/>
      <c r="K42" s="240"/>
      <c r="L42" s="240"/>
      <c r="M42" s="114"/>
      <c r="N42" s="116"/>
    </row>
    <row r="43" spans="1:14" ht="13.5" thickBot="1">
      <c r="A43" s="171">
        <v>1</v>
      </c>
      <c r="B43" s="46" t="s">
        <v>92</v>
      </c>
      <c r="C43" s="244">
        <v>2</v>
      </c>
      <c r="D43" s="245">
        <v>2.5</v>
      </c>
      <c r="E43" s="48">
        <v>1.5</v>
      </c>
      <c r="F43" s="48">
        <v>1</v>
      </c>
      <c r="G43" s="96">
        <v>0</v>
      </c>
      <c r="H43" s="100" t="s">
        <v>159</v>
      </c>
      <c r="I43" s="101" t="s">
        <v>33</v>
      </c>
      <c r="J43" s="322">
        <f>SUM(K43:M43)</f>
        <v>45</v>
      </c>
      <c r="K43" s="234">
        <v>30</v>
      </c>
      <c r="L43" s="48">
        <v>0</v>
      </c>
      <c r="M43" s="71">
        <v>15</v>
      </c>
      <c r="N43" s="89">
        <v>30</v>
      </c>
    </row>
    <row r="44" spans="1:14" ht="13.5" thickBot="1">
      <c r="A44" s="225"/>
      <c r="B44" s="226" t="s">
        <v>80</v>
      </c>
      <c r="C44" s="227"/>
      <c r="D44" s="228">
        <v>2.5</v>
      </c>
      <c r="E44" s="229">
        <v>1.5</v>
      </c>
      <c r="F44" s="230">
        <v>1</v>
      </c>
      <c r="G44" s="231">
        <v>0</v>
      </c>
      <c r="H44" s="118" t="s">
        <v>66</v>
      </c>
      <c r="I44" s="118" t="s">
        <v>66</v>
      </c>
      <c r="J44" s="325">
        <f>SUM(K44:M44)</f>
        <v>45</v>
      </c>
      <c r="K44" s="314">
        <v>30</v>
      </c>
      <c r="L44" s="234">
        <v>0</v>
      </c>
      <c r="M44" s="161">
        <f>SUM(M43)</f>
        <v>15</v>
      </c>
      <c r="N44" s="89">
        <v>30</v>
      </c>
    </row>
    <row r="45" spans="1:14" ht="12.75">
      <c r="A45" s="201"/>
      <c r="B45" s="144" t="s">
        <v>81</v>
      </c>
      <c r="C45" s="235"/>
      <c r="D45" s="236">
        <v>0</v>
      </c>
      <c r="E45" s="92">
        <v>0</v>
      </c>
      <c r="F45" s="50">
        <v>0</v>
      </c>
      <c r="G45" s="210">
        <v>0</v>
      </c>
      <c r="H45" s="100" t="s">
        <v>66</v>
      </c>
      <c r="I45" s="100" t="s">
        <v>66</v>
      </c>
      <c r="J45" s="92">
        <f>SUM(K45:M45)</f>
        <v>0</v>
      </c>
      <c r="K45" s="50">
        <v>0</v>
      </c>
      <c r="L45" s="50">
        <v>0</v>
      </c>
      <c r="M45" s="213">
        <v>0</v>
      </c>
      <c r="N45" s="72">
        <v>0</v>
      </c>
    </row>
    <row r="46" spans="1:14" ht="13.5" thickBot="1">
      <c r="A46" s="148"/>
      <c r="B46" s="127" t="s">
        <v>82</v>
      </c>
      <c r="C46" s="237"/>
      <c r="D46" s="36">
        <v>0</v>
      </c>
      <c r="E46" s="219">
        <v>0</v>
      </c>
      <c r="F46" s="220">
        <v>0</v>
      </c>
      <c r="G46" s="98">
        <v>0</v>
      </c>
      <c r="H46" s="119" t="s">
        <v>66</v>
      </c>
      <c r="I46" s="119" t="s">
        <v>66</v>
      </c>
      <c r="J46" s="93">
        <f>SUM(K46:M46)</f>
        <v>0</v>
      </c>
      <c r="K46" s="220">
        <v>0</v>
      </c>
      <c r="L46" s="220">
        <v>0</v>
      </c>
      <c r="M46" s="76">
        <v>0</v>
      </c>
      <c r="N46" s="77">
        <v>0</v>
      </c>
    </row>
    <row r="47" spans="1:14" ht="13.5" thickBot="1">
      <c r="A47" s="129" t="s">
        <v>12</v>
      </c>
      <c r="B47" s="28" t="s">
        <v>13</v>
      </c>
      <c r="C47" s="2"/>
      <c r="D47" s="199"/>
      <c r="E47" s="199"/>
      <c r="F47" s="199"/>
      <c r="G47" s="199"/>
      <c r="H47" s="199"/>
      <c r="I47" s="199"/>
      <c r="J47" s="199"/>
      <c r="K47" s="199"/>
      <c r="L47" s="199"/>
      <c r="M47" s="198"/>
      <c r="N47" s="131"/>
    </row>
    <row r="48" spans="1:14" ht="13.5" thickBot="1">
      <c r="A48" s="132">
        <v>1</v>
      </c>
      <c r="B48" s="260" t="s">
        <v>94</v>
      </c>
      <c r="C48" s="242">
        <v>2</v>
      </c>
      <c r="D48" s="261">
        <v>4</v>
      </c>
      <c r="E48" s="206">
        <v>2</v>
      </c>
      <c r="F48" s="206">
        <v>2</v>
      </c>
      <c r="G48" s="96">
        <v>0</v>
      </c>
      <c r="H48" s="165" t="s">
        <v>159</v>
      </c>
      <c r="I48" s="242" t="s">
        <v>40</v>
      </c>
      <c r="J48" s="205">
        <f>SUM(K48:M48)</f>
        <v>60</v>
      </c>
      <c r="K48" s="206">
        <v>30</v>
      </c>
      <c r="L48" s="206">
        <v>0</v>
      </c>
      <c r="M48" s="71">
        <v>30</v>
      </c>
      <c r="N48" s="72">
        <v>60</v>
      </c>
    </row>
    <row r="49" spans="1:14" ht="13.5" thickBot="1">
      <c r="A49" s="189">
        <v>2</v>
      </c>
      <c r="B49" s="262" t="s">
        <v>94</v>
      </c>
      <c r="C49" s="248">
        <v>2</v>
      </c>
      <c r="D49" s="249">
        <v>4</v>
      </c>
      <c r="E49" s="220">
        <v>2</v>
      </c>
      <c r="F49" s="220">
        <v>2</v>
      </c>
      <c r="G49" s="221">
        <v>0</v>
      </c>
      <c r="H49" s="263" t="s">
        <v>159</v>
      </c>
      <c r="I49" s="248" t="s">
        <v>40</v>
      </c>
      <c r="J49" s="205">
        <f>SUM(K49:M49)</f>
        <v>60</v>
      </c>
      <c r="K49" s="220">
        <v>30</v>
      </c>
      <c r="L49" s="220">
        <v>0</v>
      </c>
      <c r="M49" s="175">
        <v>30</v>
      </c>
      <c r="N49" s="77">
        <v>60</v>
      </c>
    </row>
    <row r="50" spans="1:14" ht="13.5" thickBot="1">
      <c r="A50" s="225"/>
      <c r="B50" s="226" t="s">
        <v>80</v>
      </c>
      <c r="C50" s="227"/>
      <c r="D50" s="228">
        <v>8</v>
      </c>
      <c r="E50" s="229">
        <v>4</v>
      </c>
      <c r="F50" s="230">
        <v>4</v>
      </c>
      <c r="G50" s="231">
        <v>0</v>
      </c>
      <c r="H50" s="53" t="s">
        <v>66</v>
      </c>
      <c r="I50" s="232" t="s">
        <v>66</v>
      </c>
      <c r="J50" s="205">
        <f>SUM(K50:M50)</f>
        <v>120</v>
      </c>
      <c r="K50" s="234">
        <f>SUM(K48:K49)</f>
        <v>60</v>
      </c>
      <c r="L50" s="234">
        <v>0</v>
      </c>
      <c r="M50" s="161">
        <v>60</v>
      </c>
      <c r="N50" s="89">
        <f>SUM(N48:N49)</f>
        <v>120</v>
      </c>
    </row>
    <row r="51" spans="1:14" ht="12.75">
      <c r="A51" s="201"/>
      <c r="B51" s="144" t="s">
        <v>81</v>
      </c>
      <c r="C51" s="235"/>
      <c r="D51" s="236">
        <v>0</v>
      </c>
      <c r="E51" s="92">
        <v>0</v>
      </c>
      <c r="F51" s="50">
        <v>0</v>
      </c>
      <c r="G51" s="210">
        <v>0</v>
      </c>
      <c r="H51" s="165" t="s">
        <v>66</v>
      </c>
      <c r="I51" s="121" t="s">
        <v>66</v>
      </c>
      <c r="J51" s="212">
        <v>0</v>
      </c>
      <c r="K51" s="50">
        <v>0</v>
      </c>
      <c r="L51" s="50">
        <v>0</v>
      </c>
      <c r="M51" s="213">
        <v>0</v>
      </c>
      <c r="N51" s="72">
        <v>0</v>
      </c>
    </row>
    <row r="52" spans="1:14" ht="13.5" thickBot="1">
      <c r="A52" s="148"/>
      <c r="B52" s="127" t="s">
        <v>82</v>
      </c>
      <c r="C52" s="237"/>
      <c r="D52" s="36">
        <v>8</v>
      </c>
      <c r="E52" s="219">
        <v>4</v>
      </c>
      <c r="F52" s="220">
        <v>4</v>
      </c>
      <c r="G52" s="98">
        <v>0</v>
      </c>
      <c r="H52" s="264" t="s">
        <v>66</v>
      </c>
      <c r="I52" s="238" t="s">
        <v>66</v>
      </c>
      <c r="J52" s="224">
        <v>60</v>
      </c>
      <c r="K52" s="220">
        <v>60</v>
      </c>
      <c r="L52" s="220">
        <v>0</v>
      </c>
      <c r="M52" s="76">
        <v>60</v>
      </c>
      <c r="N52" s="77">
        <v>120</v>
      </c>
    </row>
    <row r="53" spans="1:14" ht="13.5" thickBot="1">
      <c r="A53" s="129" t="s">
        <v>61</v>
      </c>
      <c r="B53" s="28" t="s">
        <v>15</v>
      </c>
      <c r="C53" s="28"/>
      <c r="D53" s="240"/>
      <c r="E53" s="240"/>
      <c r="F53" s="240"/>
      <c r="G53" s="240"/>
      <c r="H53" s="240"/>
      <c r="I53" s="240"/>
      <c r="J53" s="240"/>
      <c r="K53" s="240"/>
      <c r="L53" s="240"/>
      <c r="M53" s="114"/>
      <c r="N53" s="116"/>
    </row>
    <row r="54" spans="1:14" ht="13.5" thickBot="1">
      <c r="A54" s="225">
        <v>1</v>
      </c>
      <c r="B54" s="52" t="s">
        <v>142</v>
      </c>
      <c r="C54" s="265">
        <v>2</v>
      </c>
      <c r="D54" s="229">
        <v>0.5</v>
      </c>
      <c r="E54" s="234">
        <v>0.5</v>
      </c>
      <c r="F54" s="234">
        <v>0</v>
      </c>
      <c r="G54" s="231">
        <v>0</v>
      </c>
      <c r="H54" s="118" t="s">
        <v>159</v>
      </c>
      <c r="I54" s="118" t="s">
        <v>33</v>
      </c>
      <c r="J54" s="266">
        <v>4</v>
      </c>
      <c r="K54" s="234">
        <v>4</v>
      </c>
      <c r="L54" s="234">
        <v>0</v>
      </c>
      <c r="M54" s="161">
        <v>0</v>
      </c>
      <c r="N54" s="89">
        <v>0</v>
      </c>
    </row>
    <row r="55" spans="1:14" ht="13.5" thickBot="1">
      <c r="A55" s="189"/>
      <c r="B55" s="131" t="s">
        <v>133</v>
      </c>
      <c r="C55" s="80"/>
      <c r="D55" s="267">
        <f>SUM(D54:D54)</f>
        <v>0.5</v>
      </c>
      <c r="E55" s="268">
        <f>SUM(E54:E54)</f>
        <v>0.5</v>
      </c>
      <c r="F55" s="268">
        <v>0</v>
      </c>
      <c r="G55" s="269">
        <v>0</v>
      </c>
      <c r="H55" s="119" t="s">
        <v>66</v>
      </c>
      <c r="I55" s="239" t="s">
        <v>66</v>
      </c>
      <c r="J55" s="254">
        <f>SUM(J54:J54)</f>
        <v>4</v>
      </c>
      <c r="K55" s="255">
        <f>SUM(K54:K54)</f>
        <v>4</v>
      </c>
      <c r="L55" s="255">
        <v>0</v>
      </c>
      <c r="M55" s="79">
        <v>0</v>
      </c>
      <c r="N55" s="106">
        <v>0</v>
      </c>
    </row>
    <row r="56" spans="1:14" ht="13.5" thickBot="1">
      <c r="A56" s="38"/>
      <c r="B56" s="226"/>
      <c r="C56" s="240"/>
      <c r="D56" s="240"/>
      <c r="E56" s="240"/>
      <c r="F56" s="240"/>
      <c r="G56" s="240"/>
      <c r="H56" s="53"/>
      <c r="I56" s="53"/>
      <c r="J56" s="240"/>
      <c r="K56" s="240"/>
      <c r="L56" s="240"/>
      <c r="M56" s="114"/>
      <c r="N56" s="116"/>
    </row>
    <row r="57" spans="1:14" ht="12.75">
      <c r="A57" s="373" t="s">
        <v>155</v>
      </c>
      <c r="B57" s="374"/>
      <c r="C57" s="85">
        <v>1</v>
      </c>
      <c r="D57" s="83">
        <f>SUM(D37,D35,D34,D32,D31,D25,D23)</f>
        <v>30</v>
      </c>
      <c r="E57" s="83">
        <f>SUM(E37,E35,E34,E32,E31,E25,E23)</f>
        <v>15.5</v>
      </c>
      <c r="F57" s="83">
        <f>SUM(F37,F35,F34,F32,F31,F25,F23)</f>
        <v>14.5</v>
      </c>
      <c r="G57" s="71">
        <f>SUM(G37,G35,G34,G32,G31,G25,G23)</f>
        <v>0</v>
      </c>
      <c r="H57" s="85" t="s">
        <v>66</v>
      </c>
      <c r="I57" s="87" t="s">
        <v>66</v>
      </c>
      <c r="J57" s="83">
        <f>SUM(J37,J35,J34,J32,J31,J25,J23)</f>
        <v>473</v>
      </c>
      <c r="K57" s="83">
        <f>SUM(K37,K35,K34,K32,K31,K25,K23)</f>
        <v>120</v>
      </c>
      <c r="L57" s="83">
        <f>SUM(L37,L35,L34,L32,L31,L25,L23)</f>
        <v>210</v>
      </c>
      <c r="M57" s="71">
        <f>SUM(M37,M35,M34,M32,M31,M25,M23)</f>
        <v>143</v>
      </c>
      <c r="N57" s="87">
        <f>SUM(N37,N35,N34,N32,N31,N25,N23)</f>
        <v>435</v>
      </c>
    </row>
    <row r="58" spans="1:14" ht="13.5" thickBot="1">
      <c r="A58" s="377" t="s">
        <v>155</v>
      </c>
      <c r="B58" s="378"/>
      <c r="C58" s="77">
        <v>2</v>
      </c>
      <c r="D58" s="90">
        <f>SUM(D54,D49,D48,D43,D33,D36,D38,D24,D26)</f>
        <v>30</v>
      </c>
      <c r="E58" s="90">
        <f>SUM(E54,E49,E48,E43,E33,E36,E38,E24,E26)</f>
        <v>16</v>
      </c>
      <c r="F58" s="90">
        <f>SUM(F54,F49,F48,F43,F33,F36,F38,F24,F26)</f>
        <v>14</v>
      </c>
      <c r="G58" s="76">
        <f>SUM(G54,G49,G48,G43,G33,G36,G38,G24,G26)</f>
        <v>0</v>
      </c>
      <c r="H58" s="77" t="s">
        <v>66</v>
      </c>
      <c r="I58" s="88" t="s">
        <v>66</v>
      </c>
      <c r="J58" s="90">
        <f>SUM(J54,J49,J48,J43,J33,J36,J38,J24,J26)</f>
        <v>477</v>
      </c>
      <c r="K58" s="90">
        <f>SUM(K54,K49,K48,K43,K33,K36,K38,K24,K26)</f>
        <v>184</v>
      </c>
      <c r="L58" s="90">
        <f>SUM(L54,L49,L48,L43,L33,L36,L38,L24,L26)</f>
        <v>120</v>
      </c>
      <c r="M58" s="76">
        <f>SUM(M54,M49,M48,M43,M33,M36,M38,M24,M26)</f>
        <v>173</v>
      </c>
      <c r="N58" s="88">
        <f>SUM(N54,N49,N48,N43,N33,N36,N38,N24,N26)</f>
        <v>435</v>
      </c>
    </row>
    <row r="59" spans="1:14" ht="13.5" thickBot="1">
      <c r="A59" s="68"/>
      <c r="B59" s="103"/>
      <c r="C59" s="63"/>
      <c r="D59" s="63"/>
      <c r="E59" s="63"/>
      <c r="F59" s="63"/>
      <c r="G59" s="185"/>
      <c r="H59" s="185"/>
      <c r="I59" s="185"/>
      <c r="J59" s="185"/>
      <c r="K59" s="185"/>
      <c r="L59" s="185"/>
      <c r="M59" s="185"/>
      <c r="N59" s="116"/>
    </row>
    <row r="60" spans="1:14" ht="13.5" thickBot="1">
      <c r="A60" s="391" t="s">
        <v>97</v>
      </c>
      <c r="B60" s="392"/>
      <c r="C60" s="107" t="s">
        <v>66</v>
      </c>
      <c r="D60" s="270">
        <f>D57+D58</f>
        <v>60</v>
      </c>
      <c r="E60" s="271">
        <f>E57+E58</f>
        <v>31.5</v>
      </c>
      <c r="F60" s="271">
        <f>F57+F58</f>
        <v>28.5</v>
      </c>
      <c r="G60" s="161">
        <f>G57+G58</f>
        <v>0</v>
      </c>
      <c r="H60" s="107" t="s">
        <v>66</v>
      </c>
      <c r="I60" s="89" t="s">
        <v>66</v>
      </c>
      <c r="J60" s="55">
        <f>J57+J58</f>
        <v>950</v>
      </c>
      <c r="K60" s="160">
        <f>K57+K58</f>
        <v>304</v>
      </c>
      <c r="L60" s="160">
        <f>L57+L58</f>
        <v>330</v>
      </c>
      <c r="M60" s="161">
        <f>M57+M58</f>
        <v>316</v>
      </c>
      <c r="N60" s="80">
        <f>N57+N58</f>
        <v>870</v>
      </c>
    </row>
    <row r="61" spans="1:13" ht="12.75">
      <c r="A61" s="11"/>
      <c r="B61" s="1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1:13" ht="12.75">
      <c r="A62" s="5"/>
      <c r="B62" s="22" t="s">
        <v>76</v>
      </c>
      <c r="C62" s="5"/>
      <c r="D62" s="5"/>
      <c r="E62" s="5"/>
      <c r="F62" s="5"/>
      <c r="G62" s="182"/>
      <c r="H62" s="182"/>
      <c r="I62" s="182"/>
      <c r="J62" s="182"/>
      <c r="K62" s="182"/>
      <c r="L62" s="182"/>
      <c r="M62" s="182"/>
    </row>
    <row r="63" spans="1:13" ht="12.75">
      <c r="A63" s="5"/>
      <c r="B63" s="22" t="s">
        <v>77</v>
      </c>
      <c r="C63" s="5"/>
      <c r="D63" s="5"/>
      <c r="E63" s="5"/>
      <c r="F63" s="5"/>
      <c r="G63" s="182"/>
      <c r="H63" s="182"/>
      <c r="I63" s="182"/>
      <c r="J63" s="182"/>
      <c r="K63" s="182"/>
      <c r="L63" s="182"/>
      <c r="M63" s="182"/>
    </row>
    <row r="64" spans="1:13" ht="12.75">
      <c r="A64" s="5"/>
      <c r="B64" s="22"/>
      <c r="C64" s="5"/>
      <c r="D64" s="5"/>
      <c r="E64" s="5"/>
      <c r="F64" s="5"/>
      <c r="G64" s="182"/>
      <c r="H64" s="182"/>
      <c r="I64" s="182"/>
      <c r="J64" s="182"/>
      <c r="K64" s="182"/>
      <c r="L64" s="182"/>
      <c r="M64" s="182"/>
    </row>
    <row r="66" spans="2:7" ht="13.5" thickBot="1">
      <c r="B66" s="1" t="s">
        <v>98</v>
      </c>
      <c r="G66" s="168"/>
    </row>
    <row r="67" spans="1:14" ht="12.75">
      <c r="A67" s="169" t="s">
        <v>0</v>
      </c>
      <c r="B67" s="124"/>
      <c r="C67" s="170"/>
      <c r="D67" s="368" t="s">
        <v>51</v>
      </c>
      <c r="E67" s="369"/>
      <c r="F67" s="369"/>
      <c r="G67" s="26" t="s">
        <v>39</v>
      </c>
      <c r="H67" s="3" t="s">
        <v>1</v>
      </c>
      <c r="I67" s="16" t="s">
        <v>44</v>
      </c>
      <c r="J67" s="368" t="s">
        <v>54</v>
      </c>
      <c r="K67" s="369"/>
      <c r="L67" s="369"/>
      <c r="M67" s="370"/>
      <c r="N67" s="170"/>
    </row>
    <row r="68" spans="1:14" ht="22.5">
      <c r="A68" s="171"/>
      <c r="B68" s="125" t="s">
        <v>16</v>
      </c>
      <c r="C68" s="172" t="s">
        <v>42</v>
      </c>
      <c r="D68" s="173" t="s">
        <v>2</v>
      </c>
      <c r="E68" s="174" t="s">
        <v>48</v>
      </c>
      <c r="F68" s="18" t="s">
        <v>28</v>
      </c>
      <c r="G68" s="23" t="s">
        <v>52</v>
      </c>
      <c r="H68" s="6" t="s">
        <v>50</v>
      </c>
      <c r="I68" s="17" t="s">
        <v>45</v>
      </c>
      <c r="J68" s="36" t="s">
        <v>2</v>
      </c>
      <c r="K68" s="365" t="s">
        <v>55</v>
      </c>
      <c r="L68" s="365"/>
      <c r="M68" s="175" t="s">
        <v>53</v>
      </c>
      <c r="N68" s="154" t="s">
        <v>153</v>
      </c>
    </row>
    <row r="69" spans="1:14" ht="12.75">
      <c r="A69" s="128"/>
      <c r="B69" s="125" t="s">
        <v>3</v>
      </c>
      <c r="C69" s="176"/>
      <c r="D69" s="177"/>
      <c r="E69" s="174" t="s">
        <v>17</v>
      </c>
      <c r="F69" s="9" t="s">
        <v>34</v>
      </c>
      <c r="G69" s="24" t="s">
        <v>74</v>
      </c>
      <c r="H69" s="6"/>
      <c r="I69" s="178" t="s">
        <v>46</v>
      </c>
      <c r="J69" s="179"/>
      <c r="K69" s="19" t="s">
        <v>18</v>
      </c>
      <c r="L69" s="180" t="s">
        <v>73</v>
      </c>
      <c r="M69" s="64"/>
      <c r="N69" s="188"/>
    </row>
    <row r="70" spans="1:14" ht="12.75">
      <c r="A70" s="171"/>
      <c r="B70" s="125"/>
      <c r="C70" s="182"/>
      <c r="D70" s="177"/>
      <c r="E70" s="174" t="s">
        <v>43</v>
      </c>
      <c r="F70" s="9" t="s">
        <v>29</v>
      </c>
      <c r="G70" s="24" t="s">
        <v>75</v>
      </c>
      <c r="H70" s="182"/>
      <c r="I70" s="17" t="s">
        <v>47</v>
      </c>
      <c r="J70" s="20"/>
      <c r="K70" s="183"/>
      <c r="L70" s="25"/>
      <c r="M70" s="65"/>
      <c r="N70" s="188"/>
    </row>
    <row r="71" spans="1:14" ht="12.75">
      <c r="A71" s="171"/>
      <c r="B71" s="184"/>
      <c r="C71" s="185"/>
      <c r="D71" s="177"/>
      <c r="E71" s="174" t="s">
        <v>49</v>
      </c>
      <c r="F71" s="9"/>
      <c r="G71" s="24" t="s">
        <v>32</v>
      </c>
      <c r="H71" s="6"/>
      <c r="I71" s="177" t="s">
        <v>78</v>
      </c>
      <c r="J71" s="186"/>
      <c r="K71" s="183"/>
      <c r="L71" s="187"/>
      <c r="M71" s="188"/>
      <c r="N71" s="188"/>
    </row>
    <row r="72" spans="1:14" ht="12.75">
      <c r="A72" s="171"/>
      <c r="B72" s="184"/>
      <c r="C72" s="185"/>
      <c r="D72" s="177"/>
      <c r="E72" s="174"/>
      <c r="F72" s="9"/>
      <c r="G72" s="24"/>
      <c r="H72" s="6"/>
      <c r="I72" s="177"/>
      <c r="J72" s="186"/>
      <c r="K72" s="183"/>
      <c r="L72" s="187"/>
      <c r="M72" s="188"/>
      <c r="N72" s="188"/>
    </row>
    <row r="73" spans="1:14" ht="13.5" thickBot="1">
      <c r="A73" s="189"/>
      <c r="B73" s="147"/>
      <c r="C73" s="168"/>
      <c r="D73" s="190"/>
      <c r="E73" s="191"/>
      <c r="F73" s="192"/>
      <c r="G73" s="191"/>
      <c r="H73" s="168"/>
      <c r="I73" s="190"/>
      <c r="J73" s="194"/>
      <c r="K73" s="195"/>
      <c r="L73" s="196"/>
      <c r="M73" s="197"/>
      <c r="N73" s="197"/>
    </row>
    <row r="74" spans="1:14" ht="13.5" thickBot="1">
      <c r="A74" s="189"/>
      <c r="B74" s="8" t="s">
        <v>41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14"/>
      <c r="N74" s="116"/>
    </row>
    <row r="75" spans="1:14" ht="13.5" thickBot="1">
      <c r="A75" s="129" t="s">
        <v>8</v>
      </c>
      <c r="B75" s="28" t="s">
        <v>6</v>
      </c>
      <c r="C75" s="2"/>
      <c r="D75" s="199"/>
      <c r="E75" s="199"/>
      <c r="F75" s="199"/>
      <c r="G75" s="199"/>
      <c r="H75" s="199"/>
      <c r="I75" s="199"/>
      <c r="J75" s="199"/>
      <c r="K75" s="199"/>
      <c r="L75" s="199"/>
      <c r="M75" s="114"/>
      <c r="N75" s="116"/>
    </row>
    <row r="76" spans="1:14" ht="12.75">
      <c r="A76" s="201">
        <v>1</v>
      </c>
      <c r="B76" s="202" t="s">
        <v>4</v>
      </c>
      <c r="C76" s="203">
        <v>3</v>
      </c>
      <c r="D76" s="204">
        <v>2</v>
      </c>
      <c r="E76" s="205">
        <v>1</v>
      </c>
      <c r="F76" s="206">
        <v>1</v>
      </c>
      <c r="G76" s="96">
        <v>0</v>
      </c>
      <c r="H76" s="100" t="s">
        <v>159</v>
      </c>
      <c r="I76" s="100" t="s">
        <v>33</v>
      </c>
      <c r="J76" s="207">
        <v>34</v>
      </c>
      <c r="K76" s="206">
        <v>0</v>
      </c>
      <c r="L76" s="206">
        <v>30</v>
      </c>
      <c r="M76" s="71">
        <v>4</v>
      </c>
      <c r="N76" s="213">
        <v>30</v>
      </c>
    </row>
    <row r="77" spans="1:14" ht="12.75">
      <c r="A77" s="133">
        <v>2</v>
      </c>
      <c r="B77" s="202" t="s">
        <v>4</v>
      </c>
      <c r="C77" s="208">
        <v>4</v>
      </c>
      <c r="D77" s="209">
        <v>2</v>
      </c>
      <c r="E77" s="92">
        <v>1</v>
      </c>
      <c r="F77" s="50">
        <v>1</v>
      </c>
      <c r="G77" s="210">
        <v>0</v>
      </c>
      <c r="H77" s="166" t="s">
        <v>159</v>
      </c>
      <c r="I77" s="166" t="s">
        <v>33</v>
      </c>
      <c r="J77" s="212">
        <v>34</v>
      </c>
      <c r="K77" s="50">
        <v>0</v>
      </c>
      <c r="L77" s="50">
        <v>30</v>
      </c>
      <c r="M77" s="213">
        <v>4</v>
      </c>
      <c r="N77" s="73">
        <v>30</v>
      </c>
    </row>
    <row r="78" spans="1:14" ht="12.75">
      <c r="A78" s="133">
        <v>3</v>
      </c>
      <c r="B78" s="46" t="s">
        <v>99</v>
      </c>
      <c r="C78" s="214">
        <v>3</v>
      </c>
      <c r="D78" s="215">
        <v>1</v>
      </c>
      <c r="E78" s="93">
        <v>1</v>
      </c>
      <c r="F78" s="48">
        <v>0</v>
      </c>
      <c r="G78" s="97">
        <v>0</v>
      </c>
      <c r="H78" s="101" t="s">
        <v>159</v>
      </c>
      <c r="I78" s="101" t="s">
        <v>33</v>
      </c>
      <c r="J78" s="216">
        <v>34</v>
      </c>
      <c r="K78" s="48">
        <v>0</v>
      </c>
      <c r="L78" s="48">
        <v>30</v>
      </c>
      <c r="M78" s="73">
        <v>4</v>
      </c>
      <c r="N78" s="73">
        <v>0</v>
      </c>
    </row>
    <row r="79" spans="1:14" ht="13.5" thickBot="1">
      <c r="A79" s="133">
        <v>4</v>
      </c>
      <c r="B79" s="46" t="s">
        <v>99</v>
      </c>
      <c r="C79" s="214">
        <v>4</v>
      </c>
      <c r="D79" s="215">
        <v>1</v>
      </c>
      <c r="E79" s="93">
        <v>1</v>
      </c>
      <c r="F79" s="48">
        <v>0</v>
      </c>
      <c r="G79" s="97">
        <v>0</v>
      </c>
      <c r="H79" s="101" t="s">
        <v>159</v>
      </c>
      <c r="I79" s="101" t="s">
        <v>33</v>
      </c>
      <c r="J79" s="216">
        <v>34</v>
      </c>
      <c r="K79" s="48">
        <v>0</v>
      </c>
      <c r="L79" s="48">
        <v>30</v>
      </c>
      <c r="M79" s="73">
        <v>4</v>
      </c>
      <c r="N79" s="76">
        <v>0</v>
      </c>
    </row>
    <row r="80" spans="1:14" ht="13.5" thickBot="1">
      <c r="A80" s="225"/>
      <c r="B80" s="226" t="s">
        <v>80</v>
      </c>
      <c r="C80" s="227"/>
      <c r="D80" s="228">
        <f>D76+D77+D78+D79</f>
        <v>6</v>
      </c>
      <c r="E80" s="229">
        <f>E76+E77+E78+E79</f>
        <v>4</v>
      </c>
      <c r="F80" s="230">
        <f>SUM(F76:F79)</f>
        <v>2</v>
      </c>
      <c r="G80" s="231">
        <f>SUM(G76:G79)</f>
        <v>0</v>
      </c>
      <c r="H80" s="118" t="s">
        <v>66</v>
      </c>
      <c r="I80" s="118" t="s">
        <v>66</v>
      </c>
      <c r="J80" s="233">
        <f>SUM(J76:J79)</f>
        <v>136</v>
      </c>
      <c r="K80" s="234">
        <f>SUM(K76:K79)</f>
        <v>0</v>
      </c>
      <c r="L80" s="234">
        <f>SUM(L76:L79)</f>
        <v>120</v>
      </c>
      <c r="M80" s="161">
        <f>SUM(M76:M79)</f>
        <v>16</v>
      </c>
      <c r="N80" s="161">
        <f>SUM(N76:N79)</f>
        <v>60</v>
      </c>
    </row>
    <row r="81" spans="1:14" ht="12.75">
      <c r="A81" s="201"/>
      <c r="B81" s="144" t="s">
        <v>81</v>
      </c>
      <c r="C81" s="235"/>
      <c r="D81" s="236">
        <v>0</v>
      </c>
      <c r="E81" s="92">
        <v>0</v>
      </c>
      <c r="F81" s="50">
        <v>0</v>
      </c>
      <c r="G81" s="210">
        <v>0</v>
      </c>
      <c r="H81" s="100" t="s">
        <v>66</v>
      </c>
      <c r="I81" s="100" t="s">
        <v>66</v>
      </c>
      <c r="J81" s="212">
        <v>0</v>
      </c>
      <c r="K81" s="50">
        <v>0</v>
      </c>
      <c r="L81" s="50">
        <v>0</v>
      </c>
      <c r="M81" s="213">
        <v>0</v>
      </c>
      <c r="N81" s="213">
        <v>0</v>
      </c>
    </row>
    <row r="82" spans="1:14" ht="13.5" thickBot="1">
      <c r="A82" s="148"/>
      <c r="B82" s="127" t="s">
        <v>82</v>
      </c>
      <c r="C82" s="237"/>
      <c r="D82" s="36">
        <v>0</v>
      </c>
      <c r="E82" s="219">
        <v>0</v>
      </c>
      <c r="F82" s="220">
        <v>0</v>
      </c>
      <c r="G82" s="98">
        <v>0</v>
      </c>
      <c r="H82" s="119" t="s">
        <v>66</v>
      </c>
      <c r="I82" s="239" t="s">
        <v>66</v>
      </c>
      <c r="J82" s="224">
        <v>0</v>
      </c>
      <c r="K82" s="220">
        <v>0</v>
      </c>
      <c r="L82" s="220">
        <v>0</v>
      </c>
      <c r="M82" s="175">
        <v>0</v>
      </c>
      <c r="N82" s="76">
        <v>0</v>
      </c>
    </row>
    <row r="83" spans="1:14" ht="13.5" thickBot="1">
      <c r="A83" s="129" t="s">
        <v>9</v>
      </c>
      <c r="B83" s="28" t="s">
        <v>7</v>
      </c>
      <c r="C83" s="28"/>
      <c r="D83" s="28"/>
      <c r="E83" s="28"/>
      <c r="F83" s="240"/>
      <c r="G83" s="240"/>
      <c r="H83" s="240"/>
      <c r="I83" s="240"/>
      <c r="J83" s="240"/>
      <c r="K83" s="240"/>
      <c r="L83" s="240"/>
      <c r="M83" s="114"/>
      <c r="N83" s="116"/>
    </row>
    <row r="84" spans="1:14" ht="12.75">
      <c r="A84" s="272">
        <v>1</v>
      </c>
      <c r="B84" s="202" t="s">
        <v>100</v>
      </c>
      <c r="C84" s="244">
        <v>3</v>
      </c>
      <c r="D84" s="245">
        <v>5</v>
      </c>
      <c r="E84" s="48">
        <v>2.5</v>
      </c>
      <c r="F84" s="48">
        <v>2.5</v>
      </c>
      <c r="G84" s="96">
        <v>0</v>
      </c>
      <c r="H84" s="100" t="s">
        <v>160</v>
      </c>
      <c r="I84" s="101" t="s">
        <v>33</v>
      </c>
      <c r="J84" s="93">
        <f aca="true" t="shared" si="1" ref="J84:J90">SUM(K84:M84)</f>
        <v>75</v>
      </c>
      <c r="K84" s="48">
        <v>30</v>
      </c>
      <c r="L84" s="48">
        <v>30</v>
      </c>
      <c r="M84" s="71">
        <v>15</v>
      </c>
      <c r="N84" s="85">
        <v>75</v>
      </c>
    </row>
    <row r="85" spans="1:14" ht="12.75">
      <c r="A85" s="246">
        <v>2</v>
      </c>
      <c r="B85" s="46" t="s">
        <v>101</v>
      </c>
      <c r="C85" s="244">
        <v>4</v>
      </c>
      <c r="D85" s="245">
        <v>5</v>
      </c>
      <c r="E85" s="48">
        <v>2.5</v>
      </c>
      <c r="F85" s="48">
        <v>2.5</v>
      </c>
      <c r="G85" s="97">
        <v>0</v>
      </c>
      <c r="H85" s="101" t="s">
        <v>160</v>
      </c>
      <c r="I85" s="101" t="s">
        <v>33</v>
      </c>
      <c r="J85" s="93">
        <f t="shared" si="1"/>
        <v>75</v>
      </c>
      <c r="K85" s="48">
        <v>30</v>
      </c>
      <c r="L85" s="48">
        <v>30</v>
      </c>
      <c r="M85" s="73">
        <v>15</v>
      </c>
      <c r="N85" s="74">
        <v>75</v>
      </c>
    </row>
    <row r="86" spans="1:14" ht="12.75">
      <c r="A86" s="246">
        <v>3</v>
      </c>
      <c r="B86" s="46" t="s">
        <v>102</v>
      </c>
      <c r="C86" s="244">
        <v>4</v>
      </c>
      <c r="D86" s="245">
        <v>3</v>
      </c>
      <c r="E86" s="48">
        <v>2</v>
      </c>
      <c r="F86" s="48">
        <v>1</v>
      </c>
      <c r="G86" s="97">
        <v>0</v>
      </c>
      <c r="H86" s="101" t="s">
        <v>159</v>
      </c>
      <c r="I86" s="101" t="s">
        <v>33</v>
      </c>
      <c r="J86" s="93">
        <f t="shared" si="1"/>
        <v>60</v>
      </c>
      <c r="K86" s="48">
        <v>30</v>
      </c>
      <c r="L86" s="48">
        <v>0</v>
      </c>
      <c r="M86" s="73">
        <v>30</v>
      </c>
      <c r="N86" s="74">
        <v>30</v>
      </c>
    </row>
    <row r="87" spans="1:14" ht="12.75">
      <c r="A87" s="246">
        <v>4</v>
      </c>
      <c r="B87" s="46" t="s">
        <v>103</v>
      </c>
      <c r="C87" s="244">
        <v>4</v>
      </c>
      <c r="D87" s="245">
        <v>3</v>
      </c>
      <c r="E87" s="48">
        <v>2</v>
      </c>
      <c r="F87" s="48">
        <v>1</v>
      </c>
      <c r="G87" s="97">
        <v>0</v>
      </c>
      <c r="H87" s="101" t="s">
        <v>159</v>
      </c>
      <c r="I87" s="101" t="s">
        <v>33</v>
      </c>
      <c r="J87" s="93">
        <f t="shared" si="1"/>
        <v>60</v>
      </c>
      <c r="K87" s="48">
        <v>30</v>
      </c>
      <c r="L87" s="48">
        <v>0</v>
      </c>
      <c r="M87" s="73">
        <v>30</v>
      </c>
      <c r="N87" s="74">
        <v>30</v>
      </c>
    </row>
    <row r="88" spans="1:14" ht="12.75">
      <c r="A88" s="246">
        <v>5</v>
      </c>
      <c r="B88" s="247" t="s">
        <v>104</v>
      </c>
      <c r="C88" s="248">
        <v>4</v>
      </c>
      <c r="D88" s="249">
        <v>3</v>
      </c>
      <c r="E88" s="219">
        <v>2</v>
      </c>
      <c r="F88" s="220">
        <v>1</v>
      </c>
      <c r="G88" s="221">
        <v>0</v>
      </c>
      <c r="H88" s="250" t="s">
        <v>159</v>
      </c>
      <c r="I88" s="250" t="s">
        <v>33</v>
      </c>
      <c r="J88" s="93">
        <f t="shared" si="1"/>
        <v>60</v>
      </c>
      <c r="K88" s="220">
        <v>30</v>
      </c>
      <c r="L88" s="220">
        <v>15</v>
      </c>
      <c r="M88" s="175">
        <v>15</v>
      </c>
      <c r="N88" s="74">
        <v>30</v>
      </c>
    </row>
    <row r="89" spans="1:14" ht="12.75">
      <c r="A89" s="246">
        <v>6</v>
      </c>
      <c r="B89" s="247" t="s">
        <v>93</v>
      </c>
      <c r="C89" s="248">
        <v>3</v>
      </c>
      <c r="D89" s="249">
        <v>4</v>
      </c>
      <c r="E89" s="219">
        <v>2</v>
      </c>
      <c r="F89" s="220">
        <v>2</v>
      </c>
      <c r="G89" s="221">
        <v>0</v>
      </c>
      <c r="H89" s="250" t="s">
        <v>159</v>
      </c>
      <c r="I89" s="250" t="s">
        <v>33</v>
      </c>
      <c r="J89" s="93">
        <f t="shared" si="1"/>
        <v>60</v>
      </c>
      <c r="K89" s="220">
        <v>0</v>
      </c>
      <c r="L89" s="220">
        <v>30</v>
      </c>
      <c r="M89" s="175">
        <v>30</v>
      </c>
      <c r="N89" s="74">
        <v>60</v>
      </c>
    </row>
    <row r="90" spans="1:14" ht="13.5" thickBot="1">
      <c r="A90" s="134">
        <v>7</v>
      </c>
      <c r="B90" s="251" t="s">
        <v>93</v>
      </c>
      <c r="C90" s="252">
        <v>4</v>
      </c>
      <c r="D90" s="249">
        <v>4</v>
      </c>
      <c r="E90" s="219">
        <v>2</v>
      </c>
      <c r="F90" s="220">
        <v>2</v>
      </c>
      <c r="G90" s="221">
        <v>0</v>
      </c>
      <c r="H90" s="250" t="s">
        <v>159</v>
      </c>
      <c r="I90" s="102" t="s">
        <v>33</v>
      </c>
      <c r="J90" s="93">
        <f t="shared" si="1"/>
        <v>60</v>
      </c>
      <c r="K90" s="220">
        <v>0</v>
      </c>
      <c r="L90" s="220">
        <v>30</v>
      </c>
      <c r="M90" s="76">
        <v>30</v>
      </c>
      <c r="N90" s="77">
        <v>60</v>
      </c>
    </row>
    <row r="91" spans="1:14" ht="13.5" thickBot="1">
      <c r="A91" s="189"/>
      <c r="B91" s="226" t="s">
        <v>80</v>
      </c>
      <c r="C91" s="227"/>
      <c r="D91" s="228">
        <f>SUM(D84:D90)</f>
        <v>27</v>
      </c>
      <c r="E91" s="229">
        <f>SUM(E84:E90)</f>
        <v>15</v>
      </c>
      <c r="F91" s="230">
        <f>SUM(F84:F90)</f>
        <v>12</v>
      </c>
      <c r="G91" s="231">
        <f>SUM(G84:G90)</f>
        <v>0</v>
      </c>
      <c r="H91" s="118" t="s">
        <v>66</v>
      </c>
      <c r="I91" s="118" t="s">
        <v>66</v>
      </c>
      <c r="J91" s="227">
        <f>SUM(J84:J90)</f>
        <v>450</v>
      </c>
      <c r="K91" s="234">
        <f>SUM(K84:K90)</f>
        <v>150</v>
      </c>
      <c r="L91" s="234">
        <f>SUM(L84:L90)</f>
        <v>135</v>
      </c>
      <c r="M91" s="161">
        <f>SUM(M84:M90)</f>
        <v>165</v>
      </c>
      <c r="N91" s="89">
        <f>SUM(N84:N90)</f>
        <v>360</v>
      </c>
    </row>
    <row r="92" spans="1:14" ht="12.75">
      <c r="A92" s="169"/>
      <c r="B92" s="199" t="s">
        <v>81</v>
      </c>
      <c r="C92" s="253"/>
      <c r="D92" s="254">
        <v>0</v>
      </c>
      <c r="E92" s="254">
        <v>0</v>
      </c>
      <c r="F92" s="255">
        <v>0</v>
      </c>
      <c r="G92" s="256">
        <v>0</v>
      </c>
      <c r="H92" s="257" t="s">
        <v>66</v>
      </c>
      <c r="I92" s="257" t="s">
        <v>66</v>
      </c>
      <c r="J92" s="173">
        <v>0</v>
      </c>
      <c r="K92" s="255">
        <v>0</v>
      </c>
      <c r="L92" s="255">
        <v>0</v>
      </c>
      <c r="M92" s="258">
        <v>0</v>
      </c>
      <c r="N92" s="72">
        <v>0</v>
      </c>
    </row>
    <row r="93" spans="1:14" ht="13.5" thickBot="1">
      <c r="A93" s="134"/>
      <c r="B93" s="62" t="s">
        <v>82</v>
      </c>
      <c r="C93" s="123"/>
      <c r="D93" s="99">
        <v>0</v>
      </c>
      <c r="E93" s="75">
        <v>0</v>
      </c>
      <c r="F93" s="75">
        <v>0</v>
      </c>
      <c r="G93" s="98">
        <v>0</v>
      </c>
      <c r="H93" s="102" t="s">
        <v>66</v>
      </c>
      <c r="I93" s="102" t="s">
        <v>66</v>
      </c>
      <c r="J93" s="259">
        <v>0</v>
      </c>
      <c r="K93" s="75">
        <v>0</v>
      </c>
      <c r="L93" s="75">
        <v>0</v>
      </c>
      <c r="M93" s="76">
        <v>0</v>
      </c>
      <c r="N93" s="77">
        <v>0</v>
      </c>
    </row>
    <row r="94" spans="1:14" ht="13.5" thickBot="1">
      <c r="A94" s="129" t="s">
        <v>11</v>
      </c>
      <c r="B94" s="28" t="s">
        <v>10</v>
      </c>
      <c r="C94" s="28"/>
      <c r="D94" s="240"/>
      <c r="E94" s="240"/>
      <c r="F94" s="240"/>
      <c r="G94" s="240"/>
      <c r="H94" s="240"/>
      <c r="I94" s="240"/>
      <c r="J94" s="240"/>
      <c r="K94" s="240"/>
      <c r="L94" s="240"/>
      <c r="M94" s="114"/>
      <c r="N94" s="116"/>
    </row>
    <row r="95" spans="1:14" ht="12.75">
      <c r="A95" s="132">
        <v>1</v>
      </c>
      <c r="B95" s="241" t="s">
        <v>105</v>
      </c>
      <c r="C95" s="244">
        <v>4</v>
      </c>
      <c r="D95" s="245">
        <v>4</v>
      </c>
      <c r="E95" s="48">
        <v>2</v>
      </c>
      <c r="F95" s="48">
        <v>2</v>
      </c>
      <c r="G95" s="96">
        <v>0</v>
      </c>
      <c r="H95" s="100" t="s">
        <v>159</v>
      </c>
      <c r="I95" s="101" t="s">
        <v>33</v>
      </c>
      <c r="J95" s="93">
        <f>SUM(K95:M95)</f>
        <v>60</v>
      </c>
      <c r="K95" s="48">
        <v>30</v>
      </c>
      <c r="L95" s="48">
        <v>15</v>
      </c>
      <c r="M95" s="71">
        <v>15</v>
      </c>
      <c r="N95" s="72">
        <v>60</v>
      </c>
    </row>
    <row r="96" spans="1:14" ht="13.5" thickBot="1">
      <c r="A96" s="171">
        <v>2</v>
      </c>
      <c r="B96" s="202" t="s">
        <v>106</v>
      </c>
      <c r="C96" s="244">
        <v>3</v>
      </c>
      <c r="D96" s="245">
        <v>5</v>
      </c>
      <c r="E96" s="48">
        <v>2.5</v>
      </c>
      <c r="F96" s="48">
        <v>2.5</v>
      </c>
      <c r="G96" s="97">
        <v>0</v>
      </c>
      <c r="H96" s="101" t="s">
        <v>160</v>
      </c>
      <c r="I96" s="101" t="s">
        <v>33</v>
      </c>
      <c r="J96" s="93">
        <f>SUM(K96:M96)</f>
        <v>75</v>
      </c>
      <c r="K96" s="48">
        <v>30</v>
      </c>
      <c r="L96" s="48">
        <v>30</v>
      </c>
      <c r="M96" s="76">
        <v>15</v>
      </c>
      <c r="N96" s="77">
        <v>75</v>
      </c>
    </row>
    <row r="97" spans="1:14" ht="13.5" thickBot="1">
      <c r="A97" s="225"/>
      <c r="B97" s="226" t="s">
        <v>80</v>
      </c>
      <c r="C97" s="227"/>
      <c r="D97" s="228">
        <f>SUM(D95:D96)</f>
        <v>9</v>
      </c>
      <c r="E97" s="229">
        <f>SUM(E95:E96)</f>
        <v>4.5</v>
      </c>
      <c r="F97" s="230">
        <f>SUM(F95:F96)</f>
        <v>4.5</v>
      </c>
      <c r="G97" s="231">
        <f>SUM(G95:G96)</f>
        <v>0</v>
      </c>
      <c r="H97" s="118" t="s">
        <v>66</v>
      </c>
      <c r="I97" s="118" t="s">
        <v>66</v>
      </c>
      <c r="J97" s="233">
        <f>SUM(J95:J96)</f>
        <v>135</v>
      </c>
      <c r="K97" s="234">
        <f>SUM(K95:K96)</f>
        <v>60</v>
      </c>
      <c r="L97" s="234">
        <f>SUM(L95:L96)</f>
        <v>45</v>
      </c>
      <c r="M97" s="161">
        <f>SUM(M95:M96)</f>
        <v>30</v>
      </c>
      <c r="N97" s="89">
        <f>SUM(N95:N96)</f>
        <v>135</v>
      </c>
    </row>
    <row r="98" spans="1:14" ht="12.75">
      <c r="A98" s="201"/>
      <c r="B98" s="144" t="s">
        <v>81</v>
      </c>
      <c r="C98" s="235"/>
      <c r="D98" s="236">
        <v>0</v>
      </c>
      <c r="E98" s="92">
        <v>0</v>
      </c>
      <c r="F98" s="50">
        <v>0</v>
      </c>
      <c r="G98" s="210">
        <v>0</v>
      </c>
      <c r="H98" s="100" t="s">
        <v>66</v>
      </c>
      <c r="I98" s="100" t="s">
        <v>66</v>
      </c>
      <c r="J98" s="212">
        <v>0</v>
      </c>
      <c r="K98" s="50">
        <v>0</v>
      </c>
      <c r="L98" s="50">
        <v>0</v>
      </c>
      <c r="M98" s="213">
        <v>0</v>
      </c>
      <c r="N98" s="72">
        <v>0</v>
      </c>
    </row>
    <row r="99" spans="1:14" ht="13.5" thickBot="1">
      <c r="A99" s="148"/>
      <c r="B99" s="127" t="s">
        <v>82</v>
      </c>
      <c r="C99" s="237"/>
      <c r="D99" s="36">
        <v>0</v>
      </c>
      <c r="E99" s="219">
        <v>0</v>
      </c>
      <c r="F99" s="220">
        <v>0</v>
      </c>
      <c r="G99" s="98">
        <v>0</v>
      </c>
      <c r="H99" s="119" t="s">
        <v>66</v>
      </c>
      <c r="I99" s="119" t="s">
        <v>66</v>
      </c>
      <c r="J99" s="224">
        <v>0</v>
      </c>
      <c r="K99" s="220">
        <v>0</v>
      </c>
      <c r="L99" s="220">
        <v>0</v>
      </c>
      <c r="M99" s="76">
        <v>0</v>
      </c>
      <c r="N99" s="77">
        <v>0</v>
      </c>
    </row>
    <row r="100" spans="1:14" ht="13.5" thickBot="1">
      <c r="A100" s="129" t="s">
        <v>12</v>
      </c>
      <c r="B100" s="28" t="s">
        <v>13</v>
      </c>
      <c r="C100" s="28"/>
      <c r="D100" s="240"/>
      <c r="E100" s="240"/>
      <c r="F100" s="240"/>
      <c r="G100" s="240"/>
      <c r="H100" s="240"/>
      <c r="I100" s="240"/>
      <c r="J100" s="240"/>
      <c r="K100" s="240"/>
      <c r="L100" s="240"/>
      <c r="M100" s="198"/>
      <c r="N100" s="116"/>
    </row>
    <row r="101" spans="1:14" ht="12.75">
      <c r="A101" s="273">
        <v>1</v>
      </c>
      <c r="B101" s="241" t="s">
        <v>128</v>
      </c>
      <c r="C101" s="217">
        <v>3</v>
      </c>
      <c r="D101" s="218">
        <v>3</v>
      </c>
      <c r="E101" s="84">
        <v>2</v>
      </c>
      <c r="F101" s="81">
        <v>1</v>
      </c>
      <c r="G101" s="274">
        <v>0</v>
      </c>
      <c r="H101" s="275" t="s">
        <v>159</v>
      </c>
      <c r="I101" s="82" t="s">
        <v>33</v>
      </c>
      <c r="J101" s="276">
        <f>SUM(K101:M101)</f>
        <v>60</v>
      </c>
      <c r="K101" s="81">
        <v>30</v>
      </c>
      <c r="L101" s="81">
        <v>15</v>
      </c>
      <c r="M101" s="274">
        <v>15</v>
      </c>
      <c r="N101" s="72">
        <v>30</v>
      </c>
    </row>
    <row r="102" spans="1:14" ht="12.75">
      <c r="A102" s="277">
        <v>2</v>
      </c>
      <c r="B102" s="202" t="s">
        <v>129</v>
      </c>
      <c r="C102" s="217">
        <v>3</v>
      </c>
      <c r="D102" s="218">
        <v>2</v>
      </c>
      <c r="E102" s="84">
        <v>1</v>
      </c>
      <c r="F102" s="81">
        <v>1</v>
      </c>
      <c r="G102" s="175">
        <v>0</v>
      </c>
      <c r="H102" s="82" t="s">
        <v>159</v>
      </c>
      <c r="I102" s="82" t="s">
        <v>33</v>
      </c>
      <c r="J102" s="276">
        <f>SUM(K102:M102)</f>
        <v>34</v>
      </c>
      <c r="K102" s="81">
        <v>30</v>
      </c>
      <c r="L102" s="81">
        <v>0</v>
      </c>
      <c r="M102" s="175">
        <v>4</v>
      </c>
      <c r="N102" s="74">
        <v>30</v>
      </c>
    </row>
    <row r="103" spans="1:14" ht="12.75">
      <c r="A103" s="201">
        <v>3</v>
      </c>
      <c r="B103" s="202" t="s">
        <v>94</v>
      </c>
      <c r="C103" s="217">
        <v>3</v>
      </c>
      <c r="D103" s="218">
        <v>4</v>
      </c>
      <c r="E103" s="219">
        <v>2</v>
      </c>
      <c r="F103" s="220">
        <v>2</v>
      </c>
      <c r="G103" s="221">
        <v>0</v>
      </c>
      <c r="H103" s="250" t="s">
        <v>159</v>
      </c>
      <c r="I103" s="223" t="s">
        <v>40</v>
      </c>
      <c r="J103" s="224">
        <f>SUM(K103:M103)</f>
        <v>60</v>
      </c>
      <c r="K103" s="220">
        <v>30</v>
      </c>
      <c r="L103" s="220">
        <v>0</v>
      </c>
      <c r="M103" s="175">
        <v>30</v>
      </c>
      <c r="N103" s="74">
        <v>60</v>
      </c>
    </row>
    <row r="104" spans="1:14" ht="12.75">
      <c r="A104" s="171">
        <v>4</v>
      </c>
      <c r="B104" s="202" t="s">
        <v>94</v>
      </c>
      <c r="C104" s="217">
        <v>3</v>
      </c>
      <c r="D104" s="218">
        <v>4</v>
      </c>
      <c r="E104" s="219">
        <v>2</v>
      </c>
      <c r="F104" s="220">
        <v>2</v>
      </c>
      <c r="G104" s="221">
        <v>0</v>
      </c>
      <c r="H104" s="250" t="s">
        <v>159</v>
      </c>
      <c r="I104" s="223" t="s">
        <v>40</v>
      </c>
      <c r="J104" s="224">
        <f>SUM(K104:M104)</f>
        <v>60</v>
      </c>
      <c r="K104" s="220">
        <v>30</v>
      </c>
      <c r="L104" s="220">
        <v>0</v>
      </c>
      <c r="M104" s="175">
        <v>30</v>
      </c>
      <c r="N104" s="74">
        <v>60</v>
      </c>
    </row>
    <row r="105" spans="1:14" ht="13.5" thickBot="1">
      <c r="A105" s="148">
        <v>5</v>
      </c>
      <c r="B105" s="46" t="s">
        <v>94</v>
      </c>
      <c r="C105" s="217">
        <v>4</v>
      </c>
      <c r="D105" s="218">
        <v>4</v>
      </c>
      <c r="E105" s="219">
        <v>2</v>
      </c>
      <c r="F105" s="220">
        <v>2</v>
      </c>
      <c r="G105" s="221">
        <v>0</v>
      </c>
      <c r="H105" s="250" t="s">
        <v>159</v>
      </c>
      <c r="I105" s="223" t="s">
        <v>40</v>
      </c>
      <c r="J105" s="224">
        <f>SUM(K105:M105)</f>
        <v>60</v>
      </c>
      <c r="K105" s="220">
        <v>30</v>
      </c>
      <c r="L105" s="220">
        <v>0</v>
      </c>
      <c r="M105" s="175">
        <v>30</v>
      </c>
      <c r="N105" s="77">
        <v>60</v>
      </c>
    </row>
    <row r="106" spans="1:14" ht="13.5" thickBot="1">
      <c r="A106" s="225"/>
      <c r="B106" s="226" t="s">
        <v>80</v>
      </c>
      <c r="C106" s="227"/>
      <c r="D106" s="228">
        <f>SUM(D101:D105)</f>
        <v>17</v>
      </c>
      <c r="E106" s="229">
        <f>SUM(E101:E105)</f>
        <v>9</v>
      </c>
      <c r="F106" s="230">
        <f>SUM(F101:F105)</f>
        <v>8</v>
      </c>
      <c r="G106" s="231">
        <f>SUM(G101:G105)</f>
        <v>0</v>
      </c>
      <c r="H106" s="118" t="s">
        <v>66</v>
      </c>
      <c r="I106" s="118" t="s">
        <v>66</v>
      </c>
      <c r="J106" s="233">
        <f>SUM(J101:J105)</f>
        <v>274</v>
      </c>
      <c r="K106" s="234">
        <f>SUM(K101:K105)</f>
        <v>150</v>
      </c>
      <c r="L106" s="234">
        <f>SUM(L101:L105)</f>
        <v>15</v>
      </c>
      <c r="M106" s="161">
        <f>SUM(M101:M105)</f>
        <v>109</v>
      </c>
      <c r="N106" s="89">
        <f>SUM(N101:N105)</f>
        <v>240</v>
      </c>
    </row>
    <row r="107" spans="1:14" ht="12.75">
      <c r="A107" s="132"/>
      <c r="B107" s="132" t="s">
        <v>81</v>
      </c>
      <c r="C107" s="164"/>
      <c r="D107" s="278">
        <v>0</v>
      </c>
      <c r="E107" s="205">
        <v>0</v>
      </c>
      <c r="F107" s="206">
        <v>0</v>
      </c>
      <c r="G107" s="96">
        <v>0</v>
      </c>
      <c r="H107" s="100" t="s">
        <v>66</v>
      </c>
      <c r="I107" s="100" t="s">
        <v>66</v>
      </c>
      <c r="J107" s="207">
        <v>0</v>
      </c>
      <c r="K107" s="206">
        <v>0</v>
      </c>
      <c r="L107" s="206">
        <v>0</v>
      </c>
      <c r="M107" s="71">
        <v>0</v>
      </c>
      <c r="N107" s="85">
        <v>0</v>
      </c>
    </row>
    <row r="108" spans="1:14" ht="13.5" thickBot="1">
      <c r="A108" s="134"/>
      <c r="B108" s="39" t="s">
        <v>82</v>
      </c>
      <c r="C108" s="237"/>
      <c r="D108" s="36">
        <v>12</v>
      </c>
      <c r="E108" s="219">
        <v>6</v>
      </c>
      <c r="F108" s="220">
        <v>6</v>
      </c>
      <c r="G108" s="98">
        <v>0</v>
      </c>
      <c r="H108" s="119" t="s">
        <v>66</v>
      </c>
      <c r="I108" s="119" t="s">
        <v>66</v>
      </c>
      <c r="J108" s="224">
        <f>SUM(J103:J105)</f>
        <v>180</v>
      </c>
      <c r="K108" s="220">
        <v>90</v>
      </c>
      <c r="L108" s="220">
        <v>0</v>
      </c>
      <c r="M108" s="76">
        <f>SUM(M103:M105)</f>
        <v>90</v>
      </c>
      <c r="N108" s="77">
        <f>SUM(N103:N105)</f>
        <v>180</v>
      </c>
    </row>
    <row r="109" spans="1:14" s="42" customFormat="1" ht="13.5" thickBot="1">
      <c r="A109" s="129" t="s">
        <v>61</v>
      </c>
      <c r="B109" s="28" t="s">
        <v>15</v>
      </c>
      <c r="C109" s="28"/>
      <c r="D109" s="240"/>
      <c r="E109" s="240"/>
      <c r="F109" s="240"/>
      <c r="G109" s="240"/>
      <c r="H109" s="240"/>
      <c r="I109" s="240"/>
      <c r="J109" s="240"/>
      <c r="K109" s="240"/>
      <c r="L109" s="240"/>
      <c r="M109" s="114"/>
      <c r="N109" s="116"/>
    </row>
    <row r="110" spans="1:14" s="42" customFormat="1" ht="12.75">
      <c r="A110" s="132" t="s">
        <v>143</v>
      </c>
      <c r="B110" s="136" t="s">
        <v>144</v>
      </c>
      <c r="C110" s="100">
        <v>4</v>
      </c>
      <c r="D110" s="92">
        <v>0.25</v>
      </c>
      <c r="E110" s="50">
        <v>0.25</v>
      </c>
      <c r="F110" s="50">
        <v>0</v>
      </c>
      <c r="G110" s="96">
        <v>0</v>
      </c>
      <c r="H110" s="85" t="s">
        <v>159</v>
      </c>
      <c r="I110" s="87" t="s">
        <v>33</v>
      </c>
      <c r="J110" s="92">
        <v>2</v>
      </c>
      <c r="K110" s="50">
        <v>2</v>
      </c>
      <c r="L110" s="50">
        <v>0</v>
      </c>
      <c r="M110" s="71">
        <v>0</v>
      </c>
      <c r="N110" s="72">
        <v>0</v>
      </c>
    </row>
    <row r="111" spans="1:14" s="42" customFormat="1" ht="12.75">
      <c r="A111" s="133" t="s">
        <v>145</v>
      </c>
      <c r="B111" s="137" t="s">
        <v>36</v>
      </c>
      <c r="C111" s="101">
        <v>4</v>
      </c>
      <c r="D111" s="93">
        <v>0.5</v>
      </c>
      <c r="E111" s="48">
        <v>0.5</v>
      </c>
      <c r="F111" s="48">
        <v>0</v>
      </c>
      <c r="G111" s="97">
        <v>0</v>
      </c>
      <c r="H111" s="74" t="s">
        <v>159</v>
      </c>
      <c r="I111" s="94" t="s">
        <v>33</v>
      </c>
      <c r="J111" s="93">
        <v>4</v>
      </c>
      <c r="K111" s="48">
        <v>4</v>
      </c>
      <c r="L111" s="48">
        <v>0</v>
      </c>
      <c r="M111" s="73">
        <v>0</v>
      </c>
      <c r="N111" s="74">
        <v>0</v>
      </c>
    </row>
    <row r="112" spans="1:14" s="42" customFormat="1" ht="13.5" thickBot="1">
      <c r="A112" s="134" t="s">
        <v>146</v>
      </c>
      <c r="B112" s="138" t="s">
        <v>132</v>
      </c>
      <c r="C112" s="102">
        <v>4</v>
      </c>
      <c r="D112" s="99">
        <v>0.25</v>
      </c>
      <c r="E112" s="75">
        <v>0.25</v>
      </c>
      <c r="F112" s="75">
        <v>0</v>
      </c>
      <c r="G112" s="98">
        <v>0</v>
      </c>
      <c r="H112" s="77" t="s">
        <v>159</v>
      </c>
      <c r="I112" s="88" t="s">
        <v>33</v>
      </c>
      <c r="J112" s="90">
        <v>2</v>
      </c>
      <c r="K112" s="70">
        <v>2</v>
      </c>
      <c r="L112" s="70">
        <v>0</v>
      </c>
      <c r="M112" s="76">
        <v>0</v>
      </c>
      <c r="N112" s="77">
        <v>0</v>
      </c>
    </row>
    <row r="113" spans="1:14" s="42" customFormat="1" ht="13.5" thickBot="1">
      <c r="A113" s="135"/>
      <c r="B113" s="139" t="s">
        <v>147</v>
      </c>
      <c r="C113" s="80"/>
      <c r="D113" s="91">
        <f>SUM(D110:D112)</f>
        <v>1</v>
      </c>
      <c r="E113" s="78">
        <f>SUM(E110:E112)</f>
        <v>1</v>
      </c>
      <c r="F113" s="78">
        <v>0</v>
      </c>
      <c r="G113" s="79">
        <v>0</v>
      </c>
      <c r="H113" s="80" t="s">
        <v>66</v>
      </c>
      <c r="I113" s="95" t="s">
        <v>66</v>
      </c>
      <c r="J113" s="91">
        <f>SUM(J110:J112)</f>
        <v>8</v>
      </c>
      <c r="K113" s="78">
        <f>SUM(K110:K112)</f>
        <v>8</v>
      </c>
      <c r="L113" s="78">
        <v>0</v>
      </c>
      <c r="M113" s="79">
        <v>0</v>
      </c>
      <c r="N113" s="80">
        <v>0</v>
      </c>
    </row>
    <row r="114" spans="1:14" s="42" customFormat="1" ht="13.5" thickBot="1">
      <c r="A114" s="140"/>
      <c r="B114" s="66"/>
      <c r="C114" s="67"/>
      <c r="D114" s="67"/>
      <c r="E114" s="67"/>
      <c r="F114" s="67"/>
      <c r="G114" s="114"/>
      <c r="H114" s="114"/>
      <c r="I114" s="114"/>
      <c r="J114" s="114"/>
      <c r="K114" s="114"/>
      <c r="L114" s="114"/>
      <c r="M114" s="114"/>
      <c r="N114" s="116"/>
    </row>
    <row r="115" spans="1:14" s="42" customFormat="1" ht="12.75">
      <c r="A115" s="141"/>
      <c r="B115" s="86" t="s">
        <v>148</v>
      </c>
      <c r="C115" s="85">
        <v>3</v>
      </c>
      <c r="D115" s="108">
        <f>D76+D78+D84+D89+D96+D101+D102+D103+D104</f>
        <v>30</v>
      </c>
      <c r="E115" s="109">
        <f>E76+E78+E84+E89+E96+E101+E102+E103+E104</f>
        <v>16</v>
      </c>
      <c r="F115" s="109">
        <f>F76+F78+F84+F89+F96+F101+F102+F103+F104</f>
        <v>14</v>
      </c>
      <c r="G115" s="71">
        <f>G76+G78+G84+G89+G96+G101+G102+G103+G104</f>
        <v>0</v>
      </c>
      <c r="H115" s="85" t="s">
        <v>66</v>
      </c>
      <c r="I115" s="87" t="s">
        <v>66</v>
      </c>
      <c r="J115" s="108">
        <f>J76+J78+J84+J89+J96+J101+J102+J103+J104</f>
        <v>492</v>
      </c>
      <c r="K115" s="109">
        <f>K76+K78+K84+K89+K96+K101+K102+K103+K104</f>
        <v>180</v>
      </c>
      <c r="L115" s="109">
        <f>L76+L78+L84+L89+L96+L101+L102+L103+L104</f>
        <v>165</v>
      </c>
      <c r="M115" s="71">
        <f>M76+M78+M84+M89+M96+M101+M102+M103+M104</f>
        <v>147</v>
      </c>
      <c r="N115" s="85">
        <f>N76+N78+N84+N89+N96+N101+N102+N103+N104</f>
        <v>420</v>
      </c>
    </row>
    <row r="116" spans="1:14" s="42" customFormat="1" ht="13.5" thickBot="1">
      <c r="A116" s="135"/>
      <c r="B116" s="103" t="s">
        <v>148</v>
      </c>
      <c r="C116" s="80">
        <v>4</v>
      </c>
      <c r="D116" s="104">
        <f>D77+D79+D85+D86+D87+D88+D90+D95+D105+D110+D111+D112</f>
        <v>30</v>
      </c>
      <c r="E116" s="105">
        <f>E77+E79+E85+E86+E87+E88+E90+E95+E105+E110+E111+E112</f>
        <v>17.5</v>
      </c>
      <c r="F116" s="105">
        <f>F77+F79+F85+F86+F87+F88+F90+F95+F105+F110+F111+F112</f>
        <v>12.5</v>
      </c>
      <c r="G116" s="79">
        <v>0</v>
      </c>
      <c r="H116" s="80" t="s">
        <v>66</v>
      </c>
      <c r="I116" s="95" t="s">
        <v>66</v>
      </c>
      <c r="J116" s="104">
        <f>J77+J79+J85+J86+J87+J88+J90+J95+J105+J110+J111+J112</f>
        <v>511</v>
      </c>
      <c r="K116" s="105">
        <f>K77+K79+K85+K86+K87+K88+K90+K95+K105+K110+K111+K112</f>
        <v>188</v>
      </c>
      <c r="L116" s="105">
        <f>L77+L79+L85+L86+L87+L88+L90+L95+L105+L110+L111+L112</f>
        <v>150</v>
      </c>
      <c r="M116" s="79">
        <f>M77+M79+M85+M86+M87+M88+M90+M95+M105+M110+M111+M112</f>
        <v>173</v>
      </c>
      <c r="N116" s="106">
        <f>N77+N79+N85+N86+N87+N88+N90+N95+N105+N110+N111+N112</f>
        <v>375</v>
      </c>
    </row>
    <row r="117" spans="1:14" s="42" customFormat="1" ht="13.5" thickBot="1">
      <c r="A117" s="54"/>
      <c r="B117" s="66"/>
      <c r="C117" s="67"/>
      <c r="D117" s="67"/>
      <c r="E117" s="67"/>
      <c r="F117" s="67"/>
      <c r="G117" s="114"/>
      <c r="H117" s="114"/>
      <c r="I117" s="114"/>
      <c r="J117" s="114"/>
      <c r="K117" s="114"/>
      <c r="L117" s="114"/>
      <c r="M117" s="114"/>
      <c r="N117" s="116"/>
    </row>
    <row r="118" spans="1:14" ht="13.5" thickBot="1">
      <c r="A118" s="391" t="s">
        <v>107</v>
      </c>
      <c r="B118" s="392"/>
      <c r="C118" s="95" t="s">
        <v>66</v>
      </c>
      <c r="D118" s="279">
        <f>SUM(D115:D116)</f>
        <v>60</v>
      </c>
      <c r="E118" s="280">
        <f>SUM(E115:E116)</f>
        <v>33.5</v>
      </c>
      <c r="F118" s="280">
        <f>SUM(F115:F116)</f>
        <v>26.5</v>
      </c>
      <c r="G118" s="161">
        <f>SUM(G115:G116)</f>
        <v>0</v>
      </c>
      <c r="H118" s="89" t="s">
        <v>66</v>
      </c>
      <c r="I118" s="80" t="s">
        <v>66</v>
      </c>
      <c r="J118" s="281">
        <f>SUM(J115:J116)</f>
        <v>1003</v>
      </c>
      <c r="K118" s="78">
        <f>SUM(K115:K116)</f>
        <v>368</v>
      </c>
      <c r="L118" s="78">
        <f>SUM(L115:L116)</f>
        <v>315</v>
      </c>
      <c r="M118" s="161">
        <f>SUM(M115:M116)</f>
        <v>320</v>
      </c>
      <c r="N118" s="107">
        <f>SUM(N115:N116)</f>
        <v>795</v>
      </c>
    </row>
    <row r="119" spans="1:14" ht="12.75">
      <c r="A119" s="11"/>
      <c r="B119" s="11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282"/>
    </row>
    <row r="120" spans="1:14" ht="12.75">
      <c r="A120" s="5"/>
      <c r="B120" s="22" t="s">
        <v>76</v>
      </c>
      <c r="C120" s="5"/>
      <c r="D120" s="5"/>
      <c r="E120" s="5"/>
      <c r="F120" s="5"/>
      <c r="G120" s="182"/>
      <c r="H120" s="182"/>
      <c r="I120" s="182"/>
      <c r="J120" s="182"/>
      <c r="K120" s="182"/>
      <c r="L120" s="182"/>
      <c r="M120" s="182"/>
      <c r="N120" s="282"/>
    </row>
    <row r="121" spans="1:14" ht="12.75">
      <c r="A121" s="5"/>
      <c r="B121" s="22" t="s">
        <v>77</v>
      </c>
      <c r="C121" s="5"/>
      <c r="D121" s="5"/>
      <c r="E121" s="5"/>
      <c r="F121" s="5"/>
      <c r="G121" s="182"/>
      <c r="H121" s="182"/>
      <c r="I121" s="182"/>
      <c r="J121" s="182"/>
      <c r="K121" s="182"/>
      <c r="L121" s="182"/>
      <c r="M121" s="182"/>
      <c r="N121" s="282"/>
    </row>
    <row r="122" spans="1:14" ht="12.75">
      <c r="A122" s="5"/>
      <c r="B122" s="22"/>
      <c r="C122" s="5"/>
      <c r="D122" s="5"/>
      <c r="E122" s="5"/>
      <c r="F122" s="5"/>
      <c r="G122" s="182"/>
      <c r="H122" s="182"/>
      <c r="I122" s="182"/>
      <c r="J122" s="182"/>
      <c r="K122" s="182"/>
      <c r="L122" s="182"/>
      <c r="M122" s="182"/>
      <c r="N122" s="282"/>
    </row>
    <row r="123" spans="1:14" ht="12.75">
      <c r="A123" s="5"/>
      <c r="B123" s="22"/>
      <c r="C123" s="5"/>
      <c r="D123" s="5"/>
      <c r="E123" s="5"/>
      <c r="F123" s="5"/>
      <c r="G123" s="182"/>
      <c r="H123" s="182"/>
      <c r="I123" s="182"/>
      <c r="J123" s="182"/>
      <c r="K123" s="182"/>
      <c r="L123" s="182"/>
      <c r="M123" s="182"/>
      <c r="N123" s="282"/>
    </row>
    <row r="124" ht="12.75">
      <c r="N124" s="282"/>
    </row>
    <row r="125" spans="2:14" ht="13.5" thickBot="1">
      <c r="B125" s="1" t="s">
        <v>108</v>
      </c>
      <c r="G125" s="168"/>
      <c r="N125" s="282"/>
    </row>
    <row r="126" spans="1:14" ht="12.75" customHeight="1">
      <c r="A126" s="169" t="s">
        <v>0</v>
      </c>
      <c r="B126" s="124"/>
      <c r="C126" s="170"/>
      <c r="D126" s="368" t="s">
        <v>51</v>
      </c>
      <c r="E126" s="369"/>
      <c r="F126" s="369"/>
      <c r="G126" s="26" t="s">
        <v>39</v>
      </c>
      <c r="H126" s="3" t="s">
        <v>1</v>
      </c>
      <c r="I126" s="16" t="s">
        <v>44</v>
      </c>
      <c r="J126" s="379" t="s">
        <v>54</v>
      </c>
      <c r="K126" s="380"/>
      <c r="L126" s="380"/>
      <c r="M126" s="381"/>
      <c r="N126" s="155" t="s">
        <v>28</v>
      </c>
    </row>
    <row r="127" spans="1:14" ht="15" customHeight="1">
      <c r="A127" s="171"/>
      <c r="B127" s="125" t="s">
        <v>16</v>
      </c>
      <c r="C127" s="172" t="s">
        <v>42</v>
      </c>
      <c r="D127" s="173" t="s">
        <v>2</v>
      </c>
      <c r="E127" s="174" t="s">
        <v>48</v>
      </c>
      <c r="F127" s="18" t="s">
        <v>28</v>
      </c>
      <c r="G127" s="23" t="s">
        <v>52</v>
      </c>
      <c r="H127" s="6" t="s">
        <v>50</v>
      </c>
      <c r="I127" s="17" t="s">
        <v>45</v>
      </c>
      <c r="J127" s="110" t="s">
        <v>2</v>
      </c>
      <c r="K127" s="382" t="s">
        <v>55</v>
      </c>
      <c r="L127" s="382"/>
      <c r="M127" s="175" t="s">
        <v>53</v>
      </c>
      <c r="N127" s="154" t="s">
        <v>157</v>
      </c>
    </row>
    <row r="128" spans="1:14" ht="12.75">
      <c r="A128" s="128"/>
      <c r="B128" s="125" t="s">
        <v>3</v>
      </c>
      <c r="C128" s="176"/>
      <c r="D128" s="177"/>
      <c r="E128" s="174" t="s">
        <v>17</v>
      </c>
      <c r="F128" s="9" t="s">
        <v>34</v>
      </c>
      <c r="G128" s="24" t="s">
        <v>74</v>
      </c>
      <c r="H128" s="6"/>
      <c r="I128" s="178" t="s">
        <v>46</v>
      </c>
      <c r="J128" s="283"/>
      <c r="K128" s="111" t="s">
        <v>18</v>
      </c>
      <c r="L128" s="284" t="s">
        <v>73</v>
      </c>
      <c r="M128" s="64"/>
      <c r="N128" s="188"/>
    </row>
    <row r="129" spans="1:14" ht="12.75">
      <c r="A129" s="171"/>
      <c r="B129" s="125"/>
      <c r="C129" s="182"/>
      <c r="D129" s="177"/>
      <c r="E129" s="174" t="s">
        <v>43</v>
      </c>
      <c r="F129" s="9" t="s">
        <v>29</v>
      </c>
      <c r="G129" s="24" t="s">
        <v>75</v>
      </c>
      <c r="H129" s="182"/>
      <c r="I129" s="17" t="s">
        <v>47</v>
      </c>
      <c r="J129" s="112"/>
      <c r="K129" s="285"/>
      <c r="L129" s="113"/>
      <c r="M129" s="65"/>
      <c r="N129" s="188"/>
    </row>
    <row r="130" spans="1:14" ht="12.75">
      <c r="A130" s="171"/>
      <c r="B130" s="184"/>
      <c r="C130" s="185"/>
      <c r="D130" s="177"/>
      <c r="E130" s="174" t="s">
        <v>49</v>
      </c>
      <c r="F130" s="9"/>
      <c r="G130" s="24" t="s">
        <v>32</v>
      </c>
      <c r="H130" s="6"/>
      <c r="I130" s="177" t="s">
        <v>78</v>
      </c>
      <c r="J130" s="286"/>
      <c r="K130" s="285"/>
      <c r="L130" s="287"/>
      <c r="M130" s="188"/>
      <c r="N130" s="188"/>
    </row>
    <row r="131" spans="1:14" ht="12.75">
      <c r="A131" s="171"/>
      <c r="B131" s="184"/>
      <c r="C131" s="185"/>
      <c r="D131" s="177"/>
      <c r="E131" s="174"/>
      <c r="F131" s="9"/>
      <c r="G131" s="24"/>
      <c r="H131" s="6"/>
      <c r="I131" s="177"/>
      <c r="J131" s="286"/>
      <c r="K131" s="285"/>
      <c r="L131" s="287"/>
      <c r="M131" s="188"/>
      <c r="N131" s="188"/>
    </row>
    <row r="132" spans="1:14" ht="13.5" thickBot="1">
      <c r="A132" s="189"/>
      <c r="B132" s="147"/>
      <c r="C132" s="168"/>
      <c r="D132" s="190"/>
      <c r="E132" s="191"/>
      <c r="F132" s="192"/>
      <c r="G132" s="191"/>
      <c r="H132" s="168"/>
      <c r="I132" s="190"/>
      <c r="J132" s="288"/>
      <c r="K132" s="289"/>
      <c r="L132" s="290"/>
      <c r="M132" s="197"/>
      <c r="N132" s="197"/>
    </row>
    <row r="133" spans="1:14" ht="13.5" thickBot="1">
      <c r="A133" s="189"/>
      <c r="B133" s="8" t="s">
        <v>41</v>
      </c>
      <c r="C133" s="168"/>
      <c r="D133" s="168"/>
      <c r="E133" s="168"/>
      <c r="F133" s="168"/>
      <c r="G133" s="168"/>
      <c r="H133" s="168"/>
      <c r="I133" s="168"/>
      <c r="J133" s="198"/>
      <c r="K133" s="198"/>
      <c r="L133" s="198"/>
      <c r="M133" s="198"/>
      <c r="N133" s="116"/>
    </row>
    <row r="134" spans="1:14" ht="13.5" thickBot="1">
      <c r="A134" s="129" t="s">
        <v>8</v>
      </c>
      <c r="B134" s="28" t="s">
        <v>6</v>
      </c>
      <c r="C134" s="2"/>
      <c r="D134" s="199"/>
      <c r="E134" s="199"/>
      <c r="F134" s="199"/>
      <c r="G134" s="199"/>
      <c r="H134" s="199"/>
      <c r="I134" s="199"/>
      <c r="J134" s="200"/>
      <c r="K134" s="200"/>
      <c r="L134" s="200"/>
      <c r="M134" s="200"/>
      <c r="N134" s="116"/>
    </row>
    <row r="135" spans="1:14" ht="12.75">
      <c r="A135" s="201">
        <v>1</v>
      </c>
      <c r="B135" s="202" t="s">
        <v>4</v>
      </c>
      <c r="C135" s="203">
        <v>5</v>
      </c>
      <c r="D135" s="204">
        <v>2</v>
      </c>
      <c r="E135" s="205">
        <v>1</v>
      </c>
      <c r="F135" s="206">
        <v>1</v>
      </c>
      <c r="G135" s="96">
        <v>0</v>
      </c>
      <c r="H135" s="100" t="s">
        <v>159</v>
      </c>
      <c r="I135" s="100" t="s">
        <v>33</v>
      </c>
      <c r="J135" s="291">
        <v>34</v>
      </c>
      <c r="K135" s="109">
        <v>0</v>
      </c>
      <c r="L135" s="109">
        <v>30</v>
      </c>
      <c r="M135" s="71">
        <v>4</v>
      </c>
      <c r="N135" s="72">
        <v>30</v>
      </c>
    </row>
    <row r="136" spans="1:14" ht="13.5" thickBot="1">
      <c r="A136" s="133">
        <v>2</v>
      </c>
      <c r="B136" s="46" t="s">
        <v>4</v>
      </c>
      <c r="C136" s="214">
        <v>6</v>
      </c>
      <c r="D136" s="215">
        <v>2</v>
      </c>
      <c r="E136" s="93">
        <v>1</v>
      </c>
      <c r="F136" s="48">
        <v>1</v>
      </c>
      <c r="G136" s="97">
        <v>0</v>
      </c>
      <c r="H136" s="101" t="s">
        <v>160</v>
      </c>
      <c r="I136" s="101" t="s">
        <v>33</v>
      </c>
      <c r="J136" s="292">
        <v>34</v>
      </c>
      <c r="K136" s="293">
        <v>0</v>
      </c>
      <c r="L136" s="293">
        <v>30</v>
      </c>
      <c r="M136" s="76">
        <v>4</v>
      </c>
      <c r="N136" s="77">
        <v>30</v>
      </c>
    </row>
    <row r="137" spans="1:14" ht="13.5" thickBot="1">
      <c r="A137" s="225"/>
      <c r="B137" s="226" t="s">
        <v>80</v>
      </c>
      <c r="C137" s="227"/>
      <c r="D137" s="228">
        <v>4</v>
      </c>
      <c r="E137" s="229">
        <v>2</v>
      </c>
      <c r="F137" s="230">
        <v>2</v>
      </c>
      <c r="G137" s="231">
        <v>0</v>
      </c>
      <c r="H137" s="118" t="s">
        <v>66</v>
      </c>
      <c r="I137" s="118" t="s">
        <v>66</v>
      </c>
      <c r="J137" s="271">
        <f>SUM(J135:J136)</f>
        <v>68</v>
      </c>
      <c r="K137" s="160">
        <v>0</v>
      </c>
      <c r="L137" s="160">
        <f>SUM(L135:L136)</f>
        <v>60</v>
      </c>
      <c r="M137" s="79">
        <v>8</v>
      </c>
      <c r="N137" s="80">
        <f>SUM(N135:N136)</f>
        <v>60</v>
      </c>
    </row>
    <row r="138" spans="1:14" ht="12.75">
      <c r="A138" s="201"/>
      <c r="B138" s="144" t="s">
        <v>81</v>
      </c>
      <c r="C138" s="235"/>
      <c r="D138" s="236">
        <v>0</v>
      </c>
      <c r="E138" s="92">
        <v>0</v>
      </c>
      <c r="F138" s="50">
        <v>0</v>
      </c>
      <c r="G138" s="210">
        <v>0</v>
      </c>
      <c r="H138" s="100" t="s">
        <v>66</v>
      </c>
      <c r="I138" s="100" t="s">
        <v>66</v>
      </c>
      <c r="J138" s="294">
        <v>0</v>
      </c>
      <c r="K138" s="69">
        <v>0</v>
      </c>
      <c r="L138" s="69">
        <v>0</v>
      </c>
      <c r="M138" s="213">
        <v>0</v>
      </c>
      <c r="N138" s="72">
        <v>0</v>
      </c>
    </row>
    <row r="139" spans="1:14" ht="13.5" thickBot="1">
      <c r="A139" s="148"/>
      <c r="B139" s="127" t="s">
        <v>82</v>
      </c>
      <c r="C139" s="237"/>
      <c r="D139" s="36">
        <v>0</v>
      </c>
      <c r="E139" s="219">
        <v>0</v>
      </c>
      <c r="F139" s="220">
        <v>0</v>
      </c>
      <c r="G139" s="98">
        <v>0</v>
      </c>
      <c r="H139" s="119" t="s">
        <v>66</v>
      </c>
      <c r="I139" s="239" t="s">
        <v>66</v>
      </c>
      <c r="J139" s="276">
        <v>0</v>
      </c>
      <c r="K139" s="81">
        <v>0</v>
      </c>
      <c r="L139" s="81">
        <v>0</v>
      </c>
      <c r="M139" s="175">
        <v>0</v>
      </c>
      <c r="N139" s="79">
        <v>0</v>
      </c>
    </row>
    <row r="140" spans="1:14" ht="13.5" thickBot="1">
      <c r="A140" s="129" t="s">
        <v>9</v>
      </c>
      <c r="B140" s="28" t="s">
        <v>10</v>
      </c>
      <c r="C140" s="28"/>
      <c r="D140" s="240"/>
      <c r="E140" s="240"/>
      <c r="F140" s="240"/>
      <c r="G140" s="240"/>
      <c r="H140" s="240"/>
      <c r="I140" s="240"/>
      <c r="J140" s="114"/>
      <c r="K140" s="114"/>
      <c r="L140" s="114"/>
      <c r="M140" s="114"/>
      <c r="N140" s="116"/>
    </row>
    <row r="141" spans="1:14" ht="12.75">
      <c r="A141" s="132">
        <v>1</v>
      </c>
      <c r="B141" s="202" t="s">
        <v>101</v>
      </c>
      <c r="C141" s="244">
        <v>5</v>
      </c>
      <c r="D141" s="245">
        <v>5</v>
      </c>
      <c r="E141" s="48">
        <v>3</v>
      </c>
      <c r="F141" s="48">
        <v>2</v>
      </c>
      <c r="G141" s="96">
        <v>0</v>
      </c>
      <c r="H141" s="295" t="s">
        <v>160</v>
      </c>
      <c r="I141" s="121" t="s">
        <v>33</v>
      </c>
      <c r="J141" s="296">
        <f aca="true" t="shared" si="2" ref="J141:J146">SUM(K141:M141)</f>
        <v>90</v>
      </c>
      <c r="K141" s="293">
        <v>30</v>
      </c>
      <c r="L141" s="293">
        <v>30</v>
      </c>
      <c r="M141" s="73">
        <v>30</v>
      </c>
      <c r="N141" s="87">
        <v>60</v>
      </c>
    </row>
    <row r="142" spans="1:14" ht="12.75">
      <c r="A142" s="133">
        <v>2</v>
      </c>
      <c r="B142" s="46" t="s">
        <v>109</v>
      </c>
      <c r="C142" s="244">
        <v>5</v>
      </c>
      <c r="D142" s="245">
        <v>5</v>
      </c>
      <c r="E142" s="48">
        <v>3</v>
      </c>
      <c r="F142" s="48">
        <v>2</v>
      </c>
      <c r="G142" s="97">
        <v>0</v>
      </c>
      <c r="H142" s="295" t="s">
        <v>160</v>
      </c>
      <c r="I142" s="122" t="s">
        <v>33</v>
      </c>
      <c r="J142" s="296">
        <f t="shared" si="2"/>
        <v>90</v>
      </c>
      <c r="K142" s="293">
        <v>30</v>
      </c>
      <c r="L142" s="293">
        <v>30</v>
      </c>
      <c r="M142" s="73">
        <v>30</v>
      </c>
      <c r="N142" s="297">
        <v>60</v>
      </c>
    </row>
    <row r="143" spans="1:14" ht="12.75">
      <c r="A143" s="133">
        <v>3</v>
      </c>
      <c r="B143" s="46" t="s">
        <v>110</v>
      </c>
      <c r="C143" s="244">
        <v>5</v>
      </c>
      <c r="D143" s="245">
        <v>5</v>
      </c>
      <c r="E143" s="48">
        <v>2.5</v>
      </c>
      <c r="F143" s="48">
        <v>2.5</v>
      </c>
      <c r="G143" s="97">
        <v>0</v>
      </c>
      <c r="H143" s="295" t="s">
        <v>160</v>
      </c>
      <c r="I143" s="122" t="s">
        <v>33</v>
      </c>
      <c r="J143" s="296">
        <f t="shared" si="2"/>
        <v>75</v>
      </c>
      <c r="K143" s="293">
        <v>30</v>
      </c>
      <c r="L143" s="293">
        <v>30</v>
      </c>
      <c r="M143" s="73">
        <v>15</v>
      </c>
      <c r="N143" s="94">
        <v>75</v>
      </c>
    </row>
    <row r="144" spans="1:14" ht="12.75">
      <c r="A144" s="133">
        <v>4</v>
      </c>
      <c r="B144" s="46" t="s">
        <v>110</v>
      </c>
      <c r="C144" s="244">
        <v>6</v>
      </c>
      <c r="D144" s="245">
        <v>5</v>
      </c>
      <c r="E144" s="48">
        <v>2.5</v>
      </c>
      <c r="F144" s="48">
        <v>2.5</v>
      </c>
      <c r="G144" s="97">
        <v>0</v>
      </c>
      <c r="H144" s="295" t="s">
        <v>160</v>
      </c>
      <c r="I144" s="122" t="s">
        <v>33</v>
      </c>
      <c r="J144" s="296">
        <f t="shared" si="2"/>
        <v>75</v>
      </c>
      <c r="K144" s="293">
        <v>30</v>
      </c>
      <c r="L144" s="293">
        <v>30</v>
      </c>
      <c r="M144" s="73">
        <v>15</v>
      </c>
      <c r="N144" s="94">
        <v>75</v>
      </c>
    </row>
    <row r="145" spans="1:14" ht="12.75">
      <c r="A145" s="133">
        <v>5</v>
      </c>
      <c r="B145" s="46" t="s">
        <v>111</v>
      </c>
      <c r="C145" s="248">
        <v>5</v>
      </c>
      <c r="D145" s="249">
        <v>5</v>
      </c>
      <c r="E145" s="220">
        <v>2.5</v>
      </c>
      <c r="F145" s="220">
        <v>2.5</v>
      </c>
      <c r="G145" s="221">
        <v>0</v>
      </c>
      <c r="H145" s="263" t="s">
        <v>160</v>
      </c>
      <c r="I145" s="222" t="s">
        <v>33</v>
      </c>
      <c r="J145" s="296">
        <f t="shared" si="2"/>
        <v>75</v>
      </c>
      <c r="K145" s="81">
        <v>30</v>
      </c>
      <c r="L145" s="81">
        <v>30</v>
      </c>
      <c r="M145" s="73">
        <v>15</v>
      </c>
      <c r="N145" s="94">
        <v>75</v>
      </c>
    </row>
    <row r="146" spans="1:14" ht="13.5" thickBot="1">
      <c r="A146" s="148">
        <v>6</v>
      </c>
      <c r="B146" s="247" t="s">
        <v>111</v>
      </c>
      <c r="C146" s="248">
        <v>6</v>
      </c>
      <c r="D146" s="249">
        <v>5</v>
      </c>
      <c r="E146" s="220">
        <v>2.5</v>
      </c>
      <c r="F146" s="220">
        <v>2.5</v>
      </c>
      <c r="G146" s="221">
        <v>0</v>
      </c>
      <c r="H146" s="263" t="s">
        <v>160</v>
      </c>
      <c r="I146" s="222" t="s">
        <v>33</v>
      </c>
      <c r="J146" s="296">
        <f t="shared" si="2"/>
        <v>75</v>
      </c>
      <c r="K146" s="81">
        <v>30</v>
      </c>
      <c r="L146" s="81">
        <v>30</v>
      </c>
      <c r="M146" s="73">
        <v>15</v>
      </c>
      <c r="N146" s="88">
        <v>75</v>
      </c>
    </row>
    <row r="147" spans="1:14" ht="13.5" thickBot="1">
      <c r="A147" s="225"/>
      <c r="B147" s="226" t="s">
        <v>80</v>
      </c>
      <c r="C147" s="227"/>
      <c r="D147" s="228">
        <f>SUM(D141:D146)</f>
        <v>30</v>
      </c>
      <c r="E147" s="229">
        <f>SUM(E141:E146)</f>
        <v>16</v>
      </c>
      <c r="F147" s="230">
        <f>SUM(F141:F146)</f>
        <v>14</v>
      </c>
      <c r="G147" s="231">
        <v>0</v>
      </c>
      <c r="H147" s="53" t="s">
        <v>66</v>
      </c>
      <c r="I147" s="232" t="s">
        <v>66</v>
      </c>
      <c r="J147" s="271">
        <f>SUM(J141:J146)</f>
        <v>480</v>
      </c>
      <c r="K147" s="160">
        <f>SUM(K141:K146)</f>
        <v>180</v>
      </c>
      <c r="L147" s="160">
        <f>SUM(L141:L146)</f>
        <v>180</v>
      </c>
      <c r="M147" s="161">
        <f>SUM(M141:M146)</f>
        <v>120</v>
      </c>
      <c r="N147" s="107">
        <f>SUM(N141:N146)</f>
        <v>420</v>
      </c>
    </row>
    <row r="148" spans="1:14" ht="12.75">
      <c r="A148" s="201"/>
      <c r="B148" s="144" t="s">
        <v>81</v>
      </c>
      <c r="C148" s="235"/>
      <c r="D148" s="236">
        <v>0</v>
      </c>
      <c r="E148" s="92">
        <v>0</v>
      </c>
      <c r="F148" s="50">
        <v>0</v>
      </c>
      <c r="G148" s="210">
        <v>0</v>
      </c>
      <c r="H148" s="165" t="s">
        <v>66</v>
      </c>
      <c r="I148" s="121" t="s">
        <v>66</v>
      </c>
      <c r="J148" s="294">
        <v>0</v>
      </c>
      <c r="K148" s="69">
        <v>0</v>
      </c>
      <c r="L148" s="69">
        <v>0</v>
      </c>
      <c r="M148" s="213">
        <v>0</v>
      </c>
      <c r="N148" s="213">
        <v>0</v>
      </c>
    </row>
    <row r="149" spans="1:14" ht="13.5" thickBot="1">
      <c r="A149" s="148"/>
      <c r="B149" s="127" t="s">
        <v>82</v>
      </c>
      <c r="C149" s="237"/>
      <c r="D149" s="36">
        <v>0</v>
      </c>
      <c r="E149" s="219">
        <v>0</v>
      </c>
      <c r="F149" s="220">
        <v>0</v>
      </c>
      <c r="G149" s="98">
        <v>0</v>
      </c>
      <c r="H149" s="264" t="s">
        <v>66</v>
      </c>
      <c r="I149" s="238" t="s">
        <v>66</v>
      </c>
      <c r="J149" s="276">
        <v>0</v>
      </c>
      <c r="K149" s="81">
        <v>0</v>
      </c>
      <c r="L149" s="81">
        <v>0</v>
      </c>
      <c r="M149" s="175">
        <v>0</v>
      </c>
      <c r="N149" s="88">
        <v>0</v>
      </c>
    </row>
    <row r="150" spans="1:14" ht="13.5" thickBot="1">
      <c r="A150" s="129" t="s">
        <v>11</v>
      </c>
      <c r="B150" s="28" t="s">
        <v>13</v>
      </c>
      <c r="C150" s="28"/>
      <c r="D150" s="240"/>
      <c r="E150" s="240"/>
      <c r="F150" s="240"/>
      <c r="G150" s="240"/>
      <c r="H150" s="240"/>
      <c r="I150" s="240"/>
      <c r="J150" s="114"/>
      <c r="K150" s="114"/>
      <c r="L150" s="114"/>
      <c r="M150" s="114"/>
      <c r="N150" s="116"/>
    </row>
    <row r="151" spans="1:14" ht="12.75">
      <c r="A151" s="273">
        <v>1</v>
      </c>
      <c r="B151" s="46" t="s">
        <v>93</v>
      </c>
      <c r="C151" s="214">
        <v>5</v>
      </c>
      <c r="D151" s="215">
        <v>4</v>
      </c>
      <c r="E151" s="296">
        <v>2</v>
      </c>
      <c r="F151" s="293">
        <v>2</v>
      </c>
      <c r="G151" s="71">
        <v>0</v>
      </c>
      <c r="H151" s="85" t="s">
        <v>159</v>
      </c>
      <c r="I151" s="74" t="s">
        <v>33</v>
      </c>
      <c r="J151" s="296">
        <f aca="true" t="shared" si="3" ref="J151:J156">SUM(K151:M151)</f>
        <v>60</v>
      </c>
      <c r="K151" s="293">
        <v>0</v>
      </c>
      <c r="L151" s="293">
        <v>30</v>
      </c>
      <c r="M151" s="73">
        <v>30</v>
      </c>
      <c r="N151" s="213">
        <v>60</v>
      </c>
    </row>
    <row r="152" spans="1:14" ht="12.75">
      <c r="A152" s="298">
        <v>2</v>
      </c>
      <c r="B152" s="46" t="s">
        <v>93</v>
      </c>
      <c r="C152" s="214">
        <v>6</v>
      </c>
      <c r="D152" s="215">
        <v>4</v>
      </c>
      <c r="E152" s="296">
        <v>2</v>
      </c>
      <c r="F152" s="293">
        <v>2</v>
      </c>
      <c r="G152" s="73">
        <v>0</v>
      </c>
      <c r="H152" s="74" t="s">
        <v>159</v>
      </c>
      <c r="I152" s="74" t="s">
        <v>33</v>
      </c>
      <c r="J152" s="296">
        <f t="shared" si="3"/>
        <v>60</v>
      </c>
      <c r="K152" s="293">
        <v>0</v>
      </c>
      <c r="L152" s="293">
        <v>30</v>
      </c>
      <c r="M152" s="73">
        <v>30</v>
      </c>
      <c r="N152" s="73">
        <v>60</v>
      </c>
    </row>
    <row r="153" spans="1:14" ht="12.75">
      <c r="A153" s="133">
        <v>3</v>
      </c>
      <c r="B153" s="46" t="s">
        <v>112</v>
      </c>
      <c r="C153" s="214">
        <v>6</v>
      </c>
      <c r="D153" s="215">
        <v>4</v>
      </c>
      <c r="E153" s="93">
        <v>2</v>
      </c>
      <c r="F153" s="48">
        <v>2</v>
      </c>
      <c r="G153" s="97">
        <v>0</v>
      </c>
      <c r="H153" s="101" t="s">
        <v>159</v>
      </c>
      <c r="I153" s="101" t="s">
        <v>33</v>
      </c>
      <c r="J153" s="296">
        <f t="shared" si="3"/>
        <v>60</v>
      </c>
      <c r="K153" s="293">
        <v>30</v>
      </c>
      <c r="L153" s="293">
        <v>15</v>
      </c>
      <c r="M153" s="73">
        <v>15</v>
      </c>
      <c r="N153" s="73">
        <v>60</v>
      </c>
    </row>
    <row r="154" spans="1:14" ht="12.75">
      <c r="A154" s="298">
        <v>4</v>
      </c>
      <c r="B154" s="46" t="s">
        <v>94</v>
      </c>
      <c r="C154" s="217">
        <v>5</v>
      </c>
      <c r="D154" s="218">
        <v>4</v>
      </c>
      <c r="E154" s="84">
        <v>2</v>
      </c>
      <c r="F154" s="81">
        <v>2</v>
      </c>
      <c r="G154" s="175">
        <v>0</v>
      </c>
      <c r="H154" s="82" t="s">
        <v>159</v>
      </c>
      <c r="I154" s="223" t="s">
        <v>40</v>
      </c>
      <c r="J154" s="296">
        <f t="shared" si="3"/>
        <v>60</v>
      </c>
      <c r="K154" s="81">
        <v>30</v>
      </c>
      <c r="L154" s="81">
        <v>0</v>
      </c>
      <c r="M154" s="175">
        <v>30</v>
      </c>
      <c r="N154" s="73">
        <v>60</v>
      </c>
    </row>
    <row r="155" spans="1:14" ht="12.75">
      <c r="A155" s="298">
        <v>5</v>
      </c>
      <c r="B155" s="46" t="s">
        <v>94</v>
      </c>
      <c r="C155" s="217">
        <v>6</v>
      </c>
      <c r="D155" s="218">
        <v>4</v>
      </c>
      <c r="E155" s="84">
        <v>2</v>
      </c>
      <c r="F155" s="81">
        <v>2</v>
      </c>
      <c r="G155" s="175">
        <v>0</v>
      </c>
      <c r="H155" s="82" t="s">
        <v>159</v>
      </c>
      <c r="I155" s="223" t="s">
        <v>40</v>
      </c>
      <c r="J155" s="296">
        <f t="shared" si="3"/>
        <v>60</v>
      </c>
      <c r="K155" s="81">
        <v>30</v>
      </c>
      <c r="L155" s="81">
        <v>0</v>
      </c>
      <c r="M155" s="175">
        <v>30</v>
      </c>
      <c r="N155" s="73">
        <v>60</v>
      </c>
    </row>
    <row r="156" spans="1:14" ht="13.5" thickBot="1">
      <c r="A156" s="134">
        <v>6</v>
      </c>
      <c r="B156" s="46" t="s">
        <v>94</v>
      </c>
      <c r="C156" s="217">
        <v>6</v>
      </c>
      <c r="D156" s="218">
        <v>4</v>
      </c>
      <c r="E156" s="219">
        <v>2</v>
      </c>
      <c r="F156" s="220">
        <v>2</v>
      </c>
      <c r="G156" s="221">
        <v>0</v>
      </c>
      <c r="H156" s="250" t="s">
        <v>159</v>
      </c>
      <c r="I156" s="223" t="s">
        <v>40</v>
      </c>
      <c r="J156" s="296">
        <f t="shared" si="3"/>
        <v>60</v>
      </c>
      <c r="K156" s="81">
        <v>30</v>
      </c>
      <c r="L156" s="81">
        <v>0</v>
      </c>
      <c r="M156" s="175">
        <v>30</v>
      </c>
      <c r="N156" s="175">
        <v>60</v>
      </c>
    </row>
    <row r="157" spans="1:14" ht="13.5" thickBot="1">
      <c r="A157" s="189"/>
      <c r="B157" s="226" t="s">
        <v>80</v>
      </c>
      <c r="C157" s="227"/>
      <c r="D157" s="228">
        <f>SUM(D151:D156)</f>
        <v>24</v>
      </c>
      <c r="E157" s="229">
        <f>SUM(E151:E156)</f>
        <v>12</v>
      </c>
      <c r="F157" s="230">
        <f>SUM(F151:F156)</f>
        <v>12</v>
      </c>
      <c r="G157" s="231">
        <v>0</v>
      </c>
      <c r="H157" s="118" t="s">
        <v>66</v>
      </c>
      <c r="I157" s="118" t="s">
        <v>66</v>
      </c>
      <c r="J157" s="233">
        <f>SUM(J151:J156)</f>
        <v>360</v>
      </c>
      <c r="K157" s="234">
        <f>SUM(K151:K156)</f>
        <v>120</v>
      </c>
      <c r="L157" s="234">
        <f>SUM(L151:L156)</f>
        <v>75</v>
      </c>
      <c r="M157" s="89">
        <f>SUM(M151:M156)</f>
        <v>165</v>
      </c>
      <c r="N157" s="161">
        <f>SUM(N151:N156)</f>
        <v>360</v>
      </c>
    </row>
    <row r="158" spans="1:14" ht="12.75">
      <c r="A158" s="201"/>
      <c r="B158" s="144" t="s">
        <v>81</v>
      </c>
      <c r="C158" s="235"/>
      <c r="D158" s="236">
        <v>0</v>
      </c>
      <c r="E158" s="92">
        <v>0</v>
      </c>
      <c r="F158" s="50">
        <v>0</v>
      </c>
      <c r="G158" s="210">
        <v>0</v>
      </c>
      <c r="H158" s="100" t="s">
        <v>66</v>
      </c>
      <c r="I158" s="100" t="s">
        <v>66</v>
      </c>
      <c r="J158" s="212">
        <v>0</v>
      </c>
      <c r="K158" s="50">
        <v>0</v>
      </c>
      <c r="L158" s="50">
        <v>0</v>
      </c>
      <c r="M158" s="213">
        <v>0</v>
      </c>
      <c r="N158" s="213">
        <v>0</v>
      </c>
    </row>
    <row r="159" spans="1:14" ht="13.5" thickBot="1">
      <c r="A159" s="134"/>
      <c r="B159" s="58" t="s">
        <v>82</v>
      </c>
      <c r="C159" s="259"/>
      <c r="D159" s="299">
        <v>12</v>
      </c>
      <c r="E159" s="99">
        <v>6</v>
      </c>
      <c r="F159" s="75">
        <v>6</v>
      </c>
      <c r="G159" s="98">
        <v>0</v>
      </c>
      <c r="H159" s="102" t="s">
        <v>66</v>
      </c>
      <c r="I159" s="102" t="s">
        <v>66</v>
      </c>
      <c r="J159" s="300">
        <f>SUM(J154:J156)</f>
        <v>180</v>
      </c>
      <c r="K159" s="75">
        <v>90</v>
      </c>
      <c r="L159" s="75">
        <v>0</v>
      </c>
      <c r="M159" s="76">
        <f>SUM(M154:M156)</f>
        <v>90</v>
      </c>
      <c r="N159" s="76">
        <f>SUM(N154:N156)</f>
        <v>180</v>
      </c>
    </row>
    <row r="160" spans="1:14" ht="13.5" thickBot="1">
      <c r="A160" s="140" t="s">
        <v>12</v>
      </c>
      <c r="B160" s="115" t="s">
        <v>151</v>
      </c>
      <c r="C160" s="301"/>
      <c r="D160" s="114"/>
      <c r="E160" s="114"/>
      <c r="F160" s="114"/>
      <c r="G160" s="114"/>
      <c r="H160" s="55"/>
      <c r="I160" s="55"/>
      <c r="J160" s="114"/>
      <c r="K160" s="114"/>
      <c r="L160" s="114"/>
      <c r="M160" s="114"/>
      <c r="N160" s="116"/>
    </row>
    <row r="161" spans="1:14" ht="13.5" thickBot="1">
      <c r="A161" s="142">
        <v>1</v>
      </c>
      <c r="B161" s="116" t="s">
        <v>149</v>
      </c>
      <c r="C161" s="107">
        <v>6</v>
      </c>
      <c r="D161" s="104">
        <v>2</v>
      </c>
      <c r="E161" s="105">
        <v>0</v>
      </c>
      <c r="F161" s="105">
        <v>2</v>
      </c>
      <c r="G161" s="161">
        <v>2</v>
      </c>
      <c r="H161" s="107" t="s">
        <v>159</v>
      </c>
      <c r="I161" s="107" t="s">
        <v>33</v>
      </c>
      <c r="J161" s="104">
        <v>0</v>
      </c>
      <c r="K161" s="105">
        <v>0</v>
      </c>
      <c r="L161" s="105">
        <v>0</v>
      </c>
      <c r="M161" s="161">
        <v>0</v>
      </c>
      <c r="N161" s="106">
        <v>80</v>
      </c>
    </row>
    <row r="162" spans="1:14" ht="13.5" thickBot="1">
      <c r="A162" s="142"/>
      <c r="B162" s="114"/>
      <c r="C162" s="114"/>
      <c r="D162" s="114"/>
      <c r="E162" s="114"/>
      <c r="F162" s="114"/>
      <c r="G162" s="114"/>
      <c r="H162" s="55"/>
      <c r="I162" s="55"/>
      <c r="J162" s="114"/>
      <c r="K162" s="114"/>
      <c r="L162" s="114"/>
      <c r="M162" s="114"/>
      <c r="N162" s="116"/>
    </row>
    <row r="163" spans="1:14" ht="13.5" thickBot="1">
      <c r="A163" s="401" t="s">
        <v>155</v>
      </c>
      <c r="B163" s="402"/>
      <c r="C163" s="89">
        <v>5</v>
      </c>
      <c r="D163" s="159">
        <f>D135+D141+D142+D143+D145+D151+D154</f>
        <v>30</v>
      </c>
      <c r="E163" s="160">
        <f>E135+E141+E142+E143+E145+E151+E154</f>
        <v>16</v>
      </c>
      <c r="F163" s="160">
        <f>F135+F141+F142+F143+F145+F151+F154</f>
        <v>14</v>
      </c>
      <c r="G163" s="161">
        <f>G135+G141+G142+G143+G145+G151+G154</f>
        <v>0</v>
      </c>
      <c r="H163" s="89" t="s">
        <v>66</v>
      </c>
      <c r="I163" s="89" t="s">
        <v>66</v>
      </c>
      <c r="J163" s="159">
        <f>J135+J141+J142+J143+J145+J151+J154</f>
        <v>484</v>
      </c>
      <c r="K163" s="160">
        <f>K135+K141+K142+K143+K145+K151+K154</f>
        <v>150</v>
      </c>
      <c r="L163" s="160">
        <f>L135+L141+L142+L143+L145+L151+L154</f>
        <v>180</v>
      </c>
      <c r="M163" s="161">
        <f>M135+M141+M142+M143+M145+M151+M154</f>
        <v>154</v>
      </c>
      <c r="N163" s="89">
        <f>N135+N141+N142+N143+N145+N151+N154</f>
        <v>420</v>
      </c>
    </row>
    <row r="164" spans="1:14" ht="13.5" thickBot="1">
      <c r="A164" s="397" t="s">
        <v>155</v>
      </c>
      <c r="B164" s="398"/>
      <c r="C164" s="80">
        <v>6</v>
      </c>
      <c r="D164" s="104">
        <f>D136+D144+D146+D152+D153+D155+D156+D161</f>
        <v>30</v>
      </c>
      <c r="E164" s="105">
        <f>E136+E144+E146+E152+E153+E155+E156+E161</f>
        <v>14</v>
      </c>
      <c r="F164" s="105">
        <f>F136+F144+F146+F152+F153+F155+F156+F161</f>
        <v>16</v>
      </c>
      <c r="G164" s="79">
        <f>G136+G144+G146+G152+G153+G155+G156+G161</f>
        <v>2</v>
      </c>
      <c r="H164" s="80" t="s">
        <v>66</v>
      </c>
      <c r="I164" s="80" t="s">
        <v>66</v>
      </c>
      <c r="J164" s="104">
        <f>J136+J144+J146+J152+J153+J155+J156+J161</f>
        <v>424</v>
      </c>
      <c r="K164" s="105">
        <f>K136+K144+K146+K152+K153+K155+K156+K161</f>
        <v>150</v>
      </c>
      <c r="L164" s="105">
        <f>L136+L144+L146+L152+L153+L155+L156+L161</f>
        <v>135</v>
      </c>
      <c r="M164" s="79">
        <f>M136+M144+M146+M152+M153+M155+M156+M161</f>
        <v>139</v>
      </c>
      <c r="N164" s="106">
        <f>N136+N144+N146+N152+N153+N155+N156+N161</f>
        <v>500</v>
      </c>
    </row>
    <row r="165" spans="1:14" ht="13.5" thickBot="1">
      <c r="A165" s="140"/>
      <c r="B165" s="66"/>
      <c r="C165" s="67"/>
      <c r="D165" s="67"/>
      <c r="E165" s="67"/>
      <c r="F165" s="67"/>
      <c r="G165" s="114"/>
      <c r="H165" s="114"/>
      <c r="I165" s="114"/>
      <c r="J165" s="114"/>
      <c r="K165" s="114"/>
      <c r="L165" s="114"/>
      <c r="M165" s="114"/>
      <c r="N165" s="116"/>
    </row>
    <row r="166" spans="1:14" ht="13.5" thickBot="1">
      <c r="A166" s="391" t="s">
        <v>113</v>
      </c>
      <c r="B166" s="392"/>
      <c r="C166" s="95" t="s">
        <v>66</v>
      </c>
      <c r="D166" s="279">
        <f>SUM(D163:D164)</f>
        <v>60</v>
      </c>
      <c r="E166" s="280">
        <f>SUM(E163:E164)</f>
        <v>30</v>
      </c>
      <c r="F166" s="280">
        <f>SUM(F163:F164)</f>
        <v>30</v>
      </c>
      <c r="G166" s="161">
        <f>SUM(G163:G164)</f>
        <v>2</v>
      </c>
      <c r="H166" s="89" t="s">
        <v>66</v>
      </c>
      <c r="I166" s="80" t="s">
        <v>66</v>
      </c>
      <c r="J166" s="281">
        <f>SUM(J163:J164)</f>
        <v>908</v>
      </c>
      <c r="K166" s="78">
        <f>SUM(K163:K164)</f>
        <v>300</v>
      </c>
      <c r="L166" s="78">
        <f>SUM(L163:L164)</f>
        <v>315</v>
      </c>
      <c r="M166" s="80">
        <f>SUM(M163:M164)</f>
        <v>293</v>
      </c>
      <c r="N166" s="107">
        <f>SUM(N163:N164)</f>
        <v>920</v>
      </c>
    </row>
    <row r="167" spans="1:14" ht="12.75">
      <c r="A167" s="11"/>
      <c r="B167" s="11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99"/>
      <c r="N167" s="182"/>
    </row>
    <row r="168" spans="1:14" s="43" customFormat="1" ht="12.75">
      <c r="A168" s="5"/>
      <c r="B168" s="22" t="s">
        <v>76</v>
      </c>
      <c r="C168" s="5"/>
      <c r="D168" s="5"/>
      <c r="E168" s="5"/>
      <c r="F168" s="5"/>
      <c r="G168" s="182"/>
      <c r="H168" s="182"/>
      <c r="I168" s="182"/>
      <c r="J168" s="182"/>
      <c r="K168" s="182"/>
      <c r="L168" s="182"/>
      <c r="M168" s="182"/>
      <c r="N168" s="182"/>
    </row>
    <row r="169" spans="1:14" s="43" customFormat="1" ht="12.75">
      <c r="A169" s="5"/>
      <c r="B169" s="22" t="s">
        <v>77</v>
      </c>
      <c r="C169" s="5"/>
      <c r="D169" s="5"/>
      <c r="E169" s="5"/>
      <c r="F169" s="5"/>
      <c r="G169" s="182"/>
      <c r="H169" s="182"/>
      <c r="I169" s="182"/>
      <c r="J169" s="182"/>
      <c r="K169" s="182"/>
      <c r="L169" s="182"/>
      <c r="M169" s="182"/>
      <c r="N169" s="182"/>
    </row>
    <row r="170" spans="1:14" ht="12.75">
      <c r="A170" s="5"/>
      <c r="B170" s="22"/>
      <c r="C170" s="5"/>
      <c r="D170" s="5"/>
      <c r="E170" s="5"/>
      <c r="F170" s="5"/>
      <c r="G170" s="182"/>
      <c r="H170" s="182"/>
      <c r="I170" s="182"/>
      <c r="J170" s="182"/>
      <c r="K170" s="182"/>
      <c r="L170" s="182"/>
      <c r="M170" s="182"/>
      <c r="N170" s="182"/>
    </row>
    <row r="171" spans="1:14" s="43" customFormat="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182"/>
      <c r="N171" s="182"/>
    </row>
    <row r="172" spans="1:14" s="43" customFormat="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182"/>
      <c r="N172" s="182"/>
    </row>
    <row r="173" spans="13:14" ht="12.75">
      <c r="M173" s="182"/>
      <c r="N173" s="185"/>
    </row>
    <row r="174" spans="2:14" ht="13.5" thickBot="1">
      <c r="B174" s="1" t="s">
        <v>114</v>
      </c>
      <c r="G174" s="168"/>
      <c r="J174" s="168"/>
      <c r="K174" s="168"/>
      <c r="L174" s="168"/>
      <c r="M174" s="168"/>
      <c r="N174" s="198"/>
    </row>
    <row r="175" spans="1:14" ht="12.75">
      <c r="A175" s="169" t="s">
        <v>0</v>
      </c>
      <c r="B175" s="124"/>
      <c r="C175" s="170"/>
      <c r="D175" s="368" t="s">
        <v>51</v>
      </c>
      <c r="E175" s="369"/>
      <c r="F175" s="369"/>
      <c r="G175" s="26" t="s">
        <v>39</v>
      </c>
      <c r="H175" s="3" t="s">
        <v>1</v>
      </c>
      <c r="I175" s="16" t="s">
        <v>44</v>
      </c>
      <c r="J175" s="368" t="s">
        <v>54</v>
      </c>
      <c r="K175" s="369"/>
      <c r="L175" s="369"/>
      <c r="M175" s="370"/>
      <c r="N175" s="156"/>
    </row>
    <row r="176" spans="1:14" ht="25.5" customHeight="1">
      <c r="A176" s="171"/>
      <c r="B176" s="125" t="s">
        <v>16</v>
      </c>
      <c r="C176" s="172" t="s">
        <v>42</v>
      </c>
      <c r="D176" s="173" t="s">
        <v>2</v>
      </c>
      <c r="E176" s="174" t="s">
        <v>48</v>
      </c>
      <c r="F176" s="18" t="s">
        <v>28</v>
      </c>
      <c r="G176" s="23" t="s">
        <v>52</v>
      </c>
      <c r="H176" s="6" t="s">
        <v>50</v>
      </c>
      <c r="I176" s="17" t="s">
        <v>45</v>
      </c>
      <c r="J176" s="36" t="s">
        <v>2</v>
      </c>
      <c r="K176" s="365" t="s">
        <v>55</v>
      </c>
      <c r="L176" s="365"/>
      <c r="M176" s="175" t="s">
        <v>53</v>
      </c>
      <c r="N176" s="154" t="s">
        <v>154</v>
      </c>
    </row>
    <row r="177" spans="1:14" ht="12.75">
      <c r="A177" s="128"/>
      <c r="B177" s="125" t="s">
        <v>3</v>
      </c>
      <c r="C177" s="176"/>
      <c r="D177" s="177"/>
      <c r="E177" s="174" t="s">
        <v>17</v>
      </c>
      <c r="F177" s="9" t="s">
        <v>34</v>
      </c>
      <c r="G177" s="24" t="s">
        <v>74</v>
      </c>
      <c r="H177" s="6"/>
      <c r="I177" s="178" t="s">
        <v>46</v>
      </c>
      <c r="J177" s="179"/>
      <c r="K177" s="19" t="s">
        <v>18</v>
      </c>
      <c r="L177" s="180" t="s">
        <v>73</v>
      </c>
      <c r="M177" s="64"/>
      <c r="N177" s="188"/>
    </row>
    <row r="178" spans="1:14" ht="12.75">
      <c r="A178" s="171"/>
      <c r="B178" s="125"/>
      <c r="C178" s="182"/>
      <c r="D178" s="177"/>
      <c r="E178" s="174" t="s">
        <v>43</v>
      </c>
      <c r="F178" s="9" t="s">
        <v>29</v>
      </c>
      <c r="G178" s="24" t="s">
        <v>75</v>
      </c>
      <c r="H178" s="182"/>
      <c r="I178" s="17" t="s">
        <v>47</v>
      </c>
      <c r="J178" s="20"/>
      <c r="K178" s="183"/>
      <c r="L178" s="25"/>
      <c r="M178" s="65"/>
      <c r="N178" s="188"/>
    </row>
    <row r="179" spans="1:14" ht="12.75">
      <c r="A179" s="171"/>
      <c r="B179" s="184"/>
      <c r="C179" s="185"/>
      <c r="D179" s="177"/>
      <c r="E179" s="174" t="s">
        <v>49</v>
      </c>
      <c r="F179" s="9"/>
      <c r="G179" s="24" t="s">
        <v>32</v>
      </c>
      <c r="H179" s="6"/>
      <c r="I179" s="177" t="s">
        <v>78</v>
      </c>
      <c r="J179" s="186"/>
      <c r="K179" s="183"/>
      <c r="L179" s="187"/>
      <c r="M179" s="188"/>
      <c r="N179" s="188"/>
    </row>
    <row r="180" spans="1:14" ht="12.75">
      <c r="A180" s="171"/>
      <c r="B180" s="184"/>
      <c r="C180" s="185"/>
      <c r="D180" s="177"/>
      <c r="E180" s="174"/>
      <c r="F180" s="9"/>
      <c r="G180" s="24"/>
      <c r="H180" s="6"/>
      <c r="I180" s="177"/>
      <c r="J180" s="186"/>
      <c r="K180" s="183"/>
      <c r="L180" s="187"/>
      <c r="M180" s="188"/>
      <c r="N180" s="188"/>
    </row>
    <row r="181" spans="1:14" ht="13.5" thickBot="1">
      <c r="A181" s="189"/>
      <c r="B181" s="147"/>
      <c r="C181" s="168"/>
      <c r="D181" s="190"/>
      <c r="E181" s="191"/>
      <c r="F181" s="192"/>
      <c r="G181" s="191"/>
      <c r="H181" s="168"/>
      <c r="I181" s="190"/>
      <c r="J181" s="194"/>
      <c r="K181" s="195"/>
      <c r="L181" s="196"/>
      <c r="M181" s="197"/>
      <c r="N181" s="302"/>
    </row>
    <row r="182" spans="1:14" ht="13.5" thickBot="1">
      <c r="A182" s="189"/>
      <c r="B182" s="8" t="s">
        <v>41</v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98"/>
      <c r="N182" s="116"/>
    </row>
    <row r="183" spans="1:14" s="43" customFormat="1" ht="13.5" thickBot="1">
      <c r="A183" s="129" t="s">
        <v>8</v>
      </c>
      <c r="B183" s="28" t="s">
        <v>10</v>
      </c>
      <c r="C183" s="28"/>
      <c r="D183" s="240"/>
      <c r="E183" s="240"/>
      <c r="F183" s="240"/>
      <c r="G183" s="240"/>
      <c r="H183" s="240"/>
      <c r="I183" s="240"/>
      <c r="J183" s="240"/>
      <c r="K183" s="240"/>
      <c r="L183" s="240"/>
      <c r="M183" s="114"/>
      <c r="N183" s="116"/>
    </row>
    <row r="184" spans="1:14" ht="12.75">
      <c r="A184" s="132">
        <v>1</v>
      </c>
      <c r="B184" s="46" t="s">
        <v>134</v>
      </c>
      <c r="C184" s="248">
        <v>7</v>
      </c>
      <c r="D184" s="249">
        <v>6</v>
      </c>
      <c r="E184" s="220">
        <v>3</v>
      </c>
      <c r="F184" s="220">
        <v>3</v>
      </c>
      <c r="G184" s="303">
        <v>0</v>
      </c>
      <c r="H184" s="253" t="s">
        <v>160</v>
      </c>
      <c r="I184" s="250" t="s">
        <v>33</v>
      </c>
      <c r="J184" s="219">
        <f>SUM(K184:M184)</f>
        <v>90</v>
      </c>
      <c r="K184" s="220">
        <v>30</v>
      </c>
      <c r="L184" s="220">
        <v>15</v>
      </c>
      <c r="M184" s="175">
        <v>45</v>
      </c>
      <c r="N184" s="213">
        <v>90</v>
      </c>
    </row>
    <row r="185" spans="1:14" ht="12.75">
      <c r="A185" s="133">
        <v>2</v>
      </c>
      <c r="B185" s="46" t="s">
        <v>115</v>
      </c>
      <c r="C185" s="248">
        <v>7</v>
      </c>
      <c r="D185" s="249">
        <v>5</v>
      </c>
      <c r="E185" s="220">
        <v>3</v>
      </c>
      <c r="F185" s="220">
        <v>2</v>
      </c>
      <c r="G185" s="221">
        <v>0</v>
      </c>
      <c r="H185" s="222" t="s">
        <v>160</v>
      </c>
      <c r="I185" s="250" t="s">
        <v>33</v>
      </c>
      <c r="J185" s="219">
        <f>SUM(K185:M185)</f>
        <v>90</v>
      </c>
      <c r="K185" s="220">
        <v>30</v>
      </c>
      <c r="L185" s="220">
        <v>15</v>
      </c>
      <c r="M185" s="175">
        <v>45</v>
      </c>
      <c r="N185" s="73">
        <v>60</v>
      </c>
    </row>
    <row r="186" spans="1:14" ht="12.75">
      <c r="A186" s="133">
        <v>3</v>
      </c>
      <c r="B186" s="46" t="s">
        <v>116</v>
      </c>
      <c r="C186" s="248">
        <v>7</v>
      </c>
      <c r="D186" s="249">
        <v>6</v>
      </c>
      <c r="E186" s="220">
        <v>3</v>
      </c>
      <c r="F186" s="220">
        <v>3</v>
      </c>
      <c r="G186" s="221">
        <v>0</v>
      </c>
      <c r="H186" s="222" t="s">
        <v>160</v>
      </c>
      <c r="I186" s="250" t="s">
        <v>33</v>
      </c>
      <c r="J186" s="219">
        <f>SUM(K186:M186)</f>
        <v>90</v>
      </c>
      <c r="K186" s="220">
        <v>30</v>
      </c>
      <c r="L186" s="220">
        <v>15</v>
      </c>
      <c r="M186" s="175">
        <v>45</v>
      </c>
      <c r="N186" s="94">
        <v>90</v>
      </c>
    </row>
    <row r="187" spans="1:14" ht="12.75">
      <c r="A187" s="133">
        <v>4</v>
      </c>
      <c r="B187" s="46" t="s">
        <v>116</v>
      </c>
      <c r="C187" s="248">
        <v>8</v>
      </c>
      <c r="D187" s="249">
        <v>4</v>
      </c>
      <c r="E187" s="220">
        <v>2</v>
      </c>
      <c r="F187" s="220">
        <v>2</v>
      </c>
      <c r="G187" s="221">
        <v>0</v>
      </c>
      <c r="H187" s="222" t="s">
        <v>160</v>
      </c>
      <c r="I187" s="250" t="s">
        <v>33</v>
      </c>
      <c r="J187" s="219">
        <f>SUM(K187:M187)</f>
        <v>60</v>
      </c>
      <c r="K187" s="220">
        <v>30</v>
      </c>
      <c r="L187" s="220">
        <v>15</v>
      </c>
      <c r="M187" s="175">
        <v>15</v>
      </c>
      <c r="N187" s="94">
        <v>60</v>
      </c>
    </row>
    <row r="188" spans="1:14" ht="13.5" thickBot="1">
      <c r="A188" s="134">
        <v>5</v>
      </c>
      <c r="B188" s="46" t="s">
        <v>117</v>
      </c>
      <c r="C188" s="252">
        <v>8</v>
      </c>
      <c r="D188" s="249">
        <v>4</v>
      </c>
      <c r="E188" s="219">
        <v>2</v>
      </c>
      <c r="F188" s="220">
        <v>2</v>
      </c>
      <c r="G188" s="221">
        <v>0</v>
      </c>
      <c r="H188" s="222" t="s">
        <v>159</v>
      </c>
      <c r="I188" s="102" t="s">
        <v>33</v>
      </c>
      <c r="J188" s="219">
        <f>SUM(K188:M188)</f>
        <v>60</v>
      </c>
      <c r="K188" s="75">
        <v>30</v>
      </c>
      <c r="L188" s="75">
        <v>0</v>
      </c>
      <c r="M188" s="76">
        <v>30</v>
      </c>
      <c r="N188" s="88">
        <v>60</v>
      </c>
    </row>
    <row r="189" spans="1:14" ht="13.5" thickBot="1">
      <c r="A189" s="189"/>
      <c r="B189" s="226" t="s">
        <v>80</v>
      </c>
      <c r="C189" s="227"/>
      <c r="D189" s="228">
        <f>SUM(D184:D188)</f>
        <v>25</v>
      </c>
      <c r="E189" s="229">
        <f>SUM(E184:E188)</f>
        <v>13</v>
      </c>
      <c r="F189" s="230">
        <f>F184+F185+F186+F187+F188</f>
        <v>12</v>
      </c>
      <c r="G189" s="231">
        <v>0</v>
      </c>
      <c r="H189" s="232" t="s">
        <v>66</v>
      </c>
      <c r="I189" s="118" t="s">
        <v>66</v>
      </c>
      <c r="J189" s="233">
        <f>SUM(J184:J188)</f>
        <v>390</v>
      </c>
      <c r="K189" s="234">
        <f>SUM(K184:K188)</f>
        <v>150</v>
      </c>
      <c r="L189" s="234">
        <f>SUM(L184:L188)</f>
        <v>60</v>
      </c>
      <c r="M189" s="161">
        <f>SUM(M184:M188)</f>
        <v>180</v>
      </c>
      <c r="N189" s="79">
        <f>SUM(N184:N188)</f>
        <v>360</v>
      </c>
    </row>
    <row r="190" spans="1:14" ht="12.75">
      <c r="A190" s="201"/>
      <c r="B190" s="144" t="s">
        <v>81</v>
      </c>
      <c r="C190" s="235"/>
      <c r="D190" s="236">
        <v>0</v>
      </c>
      <c r="E190" s="92">
        <v>0</v>
      </c>
      <c r="F190" s="50">
        <v>0</v>
      </c>
      <c r="G190" s="210">
        <v>0</v>
      </c>
      <c r="H190" s="121" t="s">
        <v>66</v>
      </c>
      <c r="I190" s="100" t="s">
        <v>66</v>
      </c>
      <c r="J190" s="212">
        <v>0</v>
      </c>
      <c r="K190" s="50">
        <v>0</v>
      </c>
      <c r="L190" s="50">
        <v>0</v>
      </c>
      <c r="M190" s="213">
        <v>0</v>
      </c>
      <c r="N190" s="275">
        <v>0</v>
      </c>
    </row>
    <row r="191" spans="1:14" ht="13.5" thickBot="1">
      <c r="A191" s="148"/>
      <c r="B191" s="127" t="s">
        <v>82</v>
      </c>
      <c r="C191" s="237"/>
      <c r="D191" s="36">
        <v>0</v>
      </c>
      <c r="E191" s="219">
        <v>0</v>
      </c>
      <c r="F191" s="220">
        <v>0</v>
      </c>
      <c r="G191" s="98">
        <v>0</v>
      </c>
      <c r="H191" s="238" t="s">
        <v>66</v>
      </c>
      <c r="I191" s="119" t="s">
        <v>66</v>
      </c>
      <c r="J191" s="224">
        <v>0</v>
      </c>
      <c r="K191" s="220">
        <v>0</v>
      </c>
      <c r="L191" s="220">
        <v>0</v>
      </c>
      <c r="M191" s="175">
        <v>0</v>
      </c>
      <c r="N191" s="88">
        <v>0</v>
      </c>
    </row>
    <row r="192" spans="1:14" ht="13.5" thickBot="1">
      <c r="A192" s="129" t="s">
        <v>9</v>
      </c>
      <c r="B192" s="28" t="s">
        <v>13</v>
      </c>
      <c r="C192" s="28"/>
      <c r="D192" s="240"/>
      <c r="E192" s="240"/>
      <c r="F192" s="240"/>
      <c r="G192" s="240"/>
      <c r="H192" s="240"/>
      <c r="I192" s="240"/>
      <c r="J192" s="240"/>
      <c r="K192" s="240"/>
      <c r="L192" s="240"/>
      <c r="M192" s="114"/>
      <c r="N192" s="116"/>
    </row>
    <row r="193" spans="1:14" ht="13.5" customHeight="1">
      <c r="A193" s="132">
        <v>1</v>
      </c>
      <c r="B193" s="46" t="s">
        <v>118</v>
      </c>
      <c r="C193" s="217">
        <v>8</v>
      </c>
      <c r="D193" s="218">
        <v>4</v>
      </c>
      <c r="E193" s="219">
        <v>2</v>
      </c>
      <c r="F193" s="220">
        <v>2</v>
      </c>
      <c r="G193" s="303">
        <v>0</v>
      </c>
      <c r="H193" s="257" t="s">
        <v>159</v>
      </c>
      <c r="I193" s="250" t="s">
        <v>33</v>
      </c>
      <c r="J193" s="219">
        <f aca="true" t="shared" si="4" ref="J193:J200">SUM(K193:M193)</f>
        <v>60</v>
      </c>
      <c r="K193" s="220">
        <v>30</v>
      </c>
      <c r="L193" s="220">
        <v>15</v>
      </c>
      <c r="M193" s="175">
        <v>15</v>
      </c>
      <c r="N193" s="213">
        <v>60</v>
      </c>
    </row>
    <row r="194" spans="1:14" ht="13.5" customHeight="1">
      <c r="A194" s="298">
        <v>2</v>
      </c>
      <c r="B194" s="46" t="s">
        <v>131</v>
      </c>
      <c r="C194" s="217">
        <v>8</v>
      </c>
      <c r="D194" s="218">
        <v>4</v>
      </c>
      <c r="E194" s="84">
        <v>2</v>
      </c>
      <c r="F194" s="81">
        <v>2</v>
      </c>
      <c r="G194" s="175">
        <v>0</v>
      </c>
      <c r="H194" s="82" t="s">
        <v>159</v>
      </c>
      <c r="I194" s="82" t="s">
        <v>33</v>
      </c>
      <c r="J194" s="219">
        <f t="shared" si="4"/>
        <v>60</v>
      </c>
      <c r="K194" s="81">
        <v>30</v>
      </c>
      <c r="L194" s="81">
        <v>0</v>
      </c>
      <c r="M194" s="175">
        <v>30</v>
      </c>
      <c r="N194" s="73">
        <v>60</v>
      </c>
    </row>
    <row r="195" spans="1:14" ht="12.75">
      <c r="A195" s="133">
        <v>3</v>
      </c>
      <c r="B195" s="46" t="s">
        <v>150</v>
      </c>
      <c r="C195" s="217">
        <v>7</v>
      </c>
      <c r="D195" s="218">
        <v>5</v>
      </c>
      <c r="E195" s="219">
        <v>2</v>
      </c>
      <c r="F195" s="220">
        <v>3</v>
      </c>
      <c r="G195" s="221">
        <v>0</v>
      </c>
      <c r="H195" s="250" t="s">
        <v>159</v>
      </c>
      <c r="I195" s="223" t="s">
        <v>40</v>
      </c>
      <c r="J195" s="219">
        <f t="shared" si="4"/>
        <v>60</v>
      </c>
      <c r="K195" s="220">
        <v>0</v>
      </c>
      <c r="L195" s="220">
        <v>15</v>
      </c>
      <c r="M195" s="175">
        <v>45</v>
      </c>
      <c r="N195" s="73">
        <v>90</v>
      </c>
    </row>
    <row r="196" spans="1:14" ht="12.75">
      <c r="A196" s="133">
        <v>4</v>
      </c>
      <c r="B196" s="46" t="s">
        <v>150</v>
      </c>
      <c r="C196" s="217">
        <v>8</v>
      </c>
      <c r="D196" s="218">
        <v>4</v>
      </c>
      <c r="E196" s="219">
        <v>2</v>
      </c>
      <c r="F196" s="220">
        <v>2</v>
      </c>
      <c r="G196" s="221">
        <v>0</v>
      </c>
      <c r="H196" s="250" t="s">
        <v>159</v>
      </c>
      <c r="I196" s="223" t="s">
        <v>40</v>
      </c>
      <c r="J196" s="219">
        <f t="shared" si="4"/>
        <v>60</v>
      </c>
      <c r="K196" s="220">
        <v>0</v>
      </c>
      <c r="L196" s="220">
        <v>15</v>
      </c>
      <c r="M196" s="175">
        <v>45</v>
      </c>
      <c r="N196" s="73">
        <v>60</v>
      </c>
    </row>
    <row r="197" spans="1:14" ht="12.75">
      <c r="A197" s="133">
        <v>5</v>
      </c>
      <c r="B197" s="46" t="s">
        <v>94</v>
      </c>
      <c r="C197" s="217">
        <v>7</v>
      </c>
      <c r="D197" s="218">
        <v>4</v>
      </c>
      <c r="E197" s="219">
        <v>2</v>
      </c>
      <c r="F197" s="220">
        <v>2</v>
      </c>
      <c r="G197" s="221">
        <v>0</v>
      </c>
      <c r="H197" s="250" t="s">
        <v>159</v>
      </c>
      <c r="I197" s="223" t="s">
        <v>40</v>
      </c>
      <c r="J197" s="219">
        <f t="shared" si="4"/>
        <v>60</v>
      </c>
      <c r="K197" s="220">
        <v>30</v>
      </c>
      <c r="L197" s="220">
        <v>0</v>
      </c>
      <c r="M197" s="175">
        <v>30</v>
      </c>
      <c r="N197" s="73">
        <v>60</v>
      </c>
    </row>
    <row r="198" spans="1:14" ht="12.75">
      <c r="A198" s="133">
        <v>6</v>
      </c>
      <c r="B198" s="46" t="s">
        <v>94</v>
      </c>
      <c r="C198" s="217">
        <v>7</v>
      </c>
      <c r="D198" s="218">
        <v>4</v>
      </c>
      <c r="E198" s="219">
        <v>2</v>
      </c>
      <c r="F198" s="220">
        <v>2</v>
      </c>
      <c r="G198" s="221">
        <v>0</v>
      </c>
      <c r="H198" s="250" t="s">
        <v>159</v>
      </c>
      <c r="I198" s="223" t="s">
        <v>40</v>
      </c>
      <c r="J198" s="219">
        <f t="shared" si="4"/>
        <v>60</v>
      </c>
      <c r="K198" s="220">
        <v>30</v>
      </c>
      <c r="L198" s="220">
        <v>0</v>
      </c>
      <c r="M198" s="175">
        <v>30</v>
      </c>
      <c r="N198" s="73">
        <v>60</v>
      </c>
    </row>
    <row r="199" spans="1:14" ht="12.75">
      <c r="A199" s="133">
        <v>7</v>
      </c>
      <c r="B199" s="46" t="s">
        <v>94</v>
      </c>
      <c r="C199" s="217">
        <v>8</v>
      </c>
      <c r="D199" s="218">
        <v>4</v>
      </c>
      <c r="E199" s="219">
        <v>2</v>
      </c>
      <c r="F199" s="220">
        <v>2</v>
      </c>
      <c r="G199" s="221">
        <v>0</v>
      </c>
      <c r="H199" s="250" t="s">
        <v>159</v>
      </c>
      <c r="I199" s="223" t="s">
        <v>40</v>
      </c>
      <c r="J199" s="219">
        <f t="shared" si="4"/>
        <v>60</v>
      </c>
      <c r="K199" s="220">
        <v>30</v>
      </c>
      <c r="L199" s="220">
        <v>0</v>
      </c>
      <c r="M199" s="175">
        <v>30</v>
      </c>
      <c r="N199" s="73">
        <v>60</v>
      </c>
    </row>
    <row r="200" spans="1:14" ht="13.5" thickBot="1">
      <c r="A200" s="134">
        <v>8</v>
      </c>
      <c r="B200" s="46" t="s">
        <v>94</v>
      </c>
      <c r="C200" s="217">
        <v>8</v>
      </c>
      <c r="D200" s="218">
        <v>4</v>
      </c>
      <c r="E200" s="219">
        <v>2</v>
      </c>
      <c r="F200" s="220">
        <v>2</v>
      </c>
      <c r="G200" s="221">
        <v>0</v>
      </c>
      <c r="H200" s="250" t="s">
        <v>159</v>
      </c>
      <c r="I200" s="223" t="s">
        <v>40</v>
      </c>
      <c r="J200" s="219">
        <f t="shared" si="4"/>
        <v>60</v>
      </c>
      <c r="K200" s="220">
        <v>30</v>
      </c>
      <c r="L200" s="220">
        <v>0</v>
      </c>
      <c r="M200" s="175">
        <v>30</v>
      </c>
      <c r="N200" s="88">
        <v>60</v>
      </c>
    </row>
    <row r="201" spans="1:14" ht="13.5" thickBot="1">
      <c r="A201" s="189"/>
      <c r="B201" s="226" t="s">
        <v>80</v>
      </c>
      <c r="C201" s="232"/>
      <c r="D201" s="229">
        <f>SUM(D193:D200)</f>
        <v>33</v>
      </c>
      <c r="E201" s="229">
        <f>SUM(E193:E200)</f>
        <v>16</v>
      </c>
      <c r="F201" s="230">
        <f>SUM(F193:F200)</f>
        <v>17</v>
      </c>
      <c r="G201" s="231">
        <v>0</v>
      </c>
      <c r="H201" s="118" t="s">
        <v>66</v>
      </c>
      <c r="I201" s="118" t="s">
        <v>66</v>
      </c>
      <c r="J201" s="233">
        <f>SUM(J193:J200)</f>
        <v>480</v>
      </c>
      <c r="K201" s="234">
        <f>SUM(K193:K200)</f>
        <v>180</v>
      </c>
      <c r="L201" s="234">
        <f>SUM(L193:L200)</f>
        <v>45</v>
      </c>
      <c r="M201" s="161">
        <f>SUM(M193:M200)</f>
        <v>255</v>
      </c>
      <c r="N201" s="79">
        <f>SUM(N193:N200)</f>
        <v>510</v>
      </c>
    </row>
    <row r="202" spans="1:14" ht="12.75">
      <c r="A202" s="201"/>
      <c r="B202" s="145" t="s">
        <v>81</v>
      </c>
      <c r="C202" s="211"/>
      <c r="D202" s="92">
        <v>0</v>
      </c>
      <c r="E202" s="50">
        <v>0</v>
      </c>
      <c r="F202" s="50">
        <v>0</v>
      </c>
      <c r="G202" s="210">
        <v>0</v>
      </c>
      <c r="H202" s="166" t="s">
        <v>66</v>
      </c>
      <c r="I202" s="121" t="s">
        <v>66</v>
      </c>
      <c r="J202" s="92">
        <v>0</v>
      </c>
      <c r="K202" s="50">
        <v>0</v>
      </c>
      <c r="L202" s="50">
        <v>0</v>
      </c>
      <c r="M202" s="71">
        <v>0</v>
      </c>
      <c r="N202" s="72">
        <v>0</v>
      </c>
    </row>
    <row r="203" spans="1:14" ht="13.5" thickBot="1">
      <c r="A203" s="134"/>
      <c r="B203" s="58" t="s">
        <v>82</v>
      </c>
      <c r="C203" s="123"/>
      <c r="D203" s="93">
        <f>SUM(D195:D200)</f>
        <v>25</v>
      </c>
      <c r="E203" s="48">
        <f>SUM(E195:E200)</f>
        <v>12</v>
      </c>
      <c r="F203" s="48">
        <f>SUM(F195:F200)</f>
        <v>13</v>
      </c>
      <c r="G203" s="98">
        <v>0</v>
      </c>
      <c r="H203" s="102" t="s">
        <v>66</v>
      </c>
      <c r="I203" s="123" t="s">
        <v>66</v>
      </c>
      <c r="J203" s="93">
        <f>SUM(J195:J200)</f>
        <v>360</v>
      </c>
      <c r="K203" s="48">
        <f>SUM(K195:K200)</f>
        <v>120</v>
      </c>
      <c r="L203" s="48">
        <f>SUM(L195:L200)</f>
        <v>30</v>
      </c>
      <c r="M203" s="216">
        <f>SUM(M195:M200)</f>
        <v>210</v>
      </c>
      <c r="N203" s="123">
        <f>SUM(N195:N200)</f>
        <v>390</v>
      </c>
    </row>
    <row r="204" spans="1:14" ht="13.5" thickBot="1">
      <c r="A204" s="143" t="s">
        <v>11</v>
      </c>
      <c r="B204" s="28" t="s">
        <v>151</v>
      </c>
      <c r="C204" s="168"/>
      <c r="D204" s="240"/>
      <c r="E204" s="240"/>
      <c r="F204" s="240"/>
      <c r="G204" s="240"/>
      <c r="H204" s="53"/>
      <c r="I204" s="53"/>
      <c r="J204" s="240"/>
      <c r="K204" s="240"/>
      <c r="L204" s="240"/>
      <c r="M204" s="114"/>
      <c r="N204" s="116"/>
    </row>
    <row r="205" spans="1:14" ht="13.5" thickBot="1">
      <c r="A205" s="142">
        <v>1</v>
      </c>
      <c r="B205" s="52" t="s">
        <v>149</v>
      </c>
      <c r="C205" s="304">
        <v>8</v>
      </c>
      <c r="D205" s="229">
        <v>2</v>
      </c>
      <c r="E205" s="305">
        <v>0</v>
      </c>
      <c r="F205" s="306">
        <v>2</v>
      </c>
      <c r="G205" s="161">
        <v>2</v>
      </c>
      <c r="H205" s="89" t="s">
        <v>159</v>
      </c>
      <c r="I205" s="307" t="s">
        <v>33</v>
      </c>
      <c r="J205" s="308">
        <v>0</v>
      </c>
      <c r="K205" s="306">
        <v>0</v>
      </c>
      <c r="L205" s="309">
        <v>0</v>
      </c>
      <c r="M205" s="275">
        <v>0</v>
      </c>
      <c r="N205" s="258">
        <v>80</v>
      </c>
    </row>
    <row r="206" spans="1:14" ht="13.5" thickBot="1">
      <c r="A206" s="142"/>
      <c r="B206" s="47"/>
      <c r="C206" s="47"/>
      <c r="D206" s="47"/>
      <c r="E206" s="114"/>
      <c r="F206" s="114"/>
      <c r="G206" s="114"/>
      <c r="H206" s="55"/>
      <c r="I206" s="55"/>
      <c r="J206" s="114"/>
      <c r="K206" s="114"/>
      <c r="L206" s="114"/>
      <c r="M206" s="114"/>
      <c r="N206" s="116"/>
    </row>
    <row r="207" spans="1:14" ht="12.75">
      <c r="A207" s="373" t="s">
        <v>155</v>
      </c>
      <c r="B207" s="374"/>
      <c r="C207" s="85">
        <v>7</v>
      </c>
      <c r="D207" s="83">
        <f>D184+D185+D186+D195+D197+D198</f>
        <v>30</v>
      </c>
      <c r="E207" s="69">
        <f>E184+E185+E186+E195+E197+E198</f>
        <v>15</v>
      </c>
      <c r="F207" s="69">
        <f>F184+F185+F186+F195+F197+F198</f>
        <v>15</v>
      </c>
      <c r="G207" s="71">
        <f>G184+G185+G186+G195+G197+G198</f>
        <v>0</v>
      </c>
      <c r="H207" s="85" t="s">
        <v>66</v>
      </c>
      <c r="I207" s="87" t="s">
        <v>66</v>
      </c>
      <c r="J207" s="83">
        <f>J184+J185+J186+J195+J197+J198</f>
        <v>450</v>
      </c>
      <c r="K207" s="69">
        <f>K184+K185+K186+K195+K197+K198</f>
        <v>150</v>
      </c>
      <c r="L207" s="69">
        <f>L184+L185+L186+L195+L197+L198</f>
        <v>60</v>
      </c>
      <c r="M207" s="71">
        <f>M184+M185+M186+M195+M197+M198</f>
        <v>240</v>
      </c>
      <c r="N207" s="72">
        <f>N184+N185+N186+N195+N197+N198</f>
        <v>450</v>
      </c>
    </row>
    <row r="208" spans="1:14" ht="13.5" thickBot="1">
      <c r="A208" s="377" t="s">
        <v>155</v>
      </c>
      <c r="B208" s="378"/>
      <c r="C208" s="77">
        <v>8</v>
      </c>
      <c r="D208" s="84">
        <f>D187+D188+D193+D194+D196+D199+D200+D205</f>
        <v>30</v>
      </c>
      <c r="E208" s="81">
        <f>E187+E188+E193+E194+E196+E199+E200+E205</f>
        <v>14</v>
      </c>
      <c r="F208" s="81">
        <f>F187+F188+F193+F194+F196+F199+F200+F205</f>
        <v>16</v>
      </c>
      <c r="G208" s="76">
        <f>G187+G188+G193+G194+G196+G199+G200+G205</f>
        <v>2</v>
      </c>
      <c r="H208" s="77" t="s">
        <v>66</v>
      </c>
      <c r="I208" s="88" t="s">
        <v>66</v>
      </c>
      <c r="J208" s="84">
        <f>J187+J188+J193+J194+J196+J199+J200+J205</f>
        <v>420</v>
      </c>
      <c r="K208" s="81">
        <f>K187+K188+K193+K194+K196+K199+K200+K205</f>
        <v>180</v>
      </c>
      <c r="L208" s="81">
        <f>L187+L188+L193+L194+L196+L199+L200+L205</f>
        <v>45</v>
      </c>
      <c r="M208" s="76">
        <f>M187+M188+M193+M194+M196+M199+M200+M205</f>
        <v>195</v>
      </c>
      <c r="N208" s="82">
        <f>N187+N188+N193+N194+N196+N199+N200+N205</f>
        <v>500</v>
      </c>
    </row>
    <row r="209" spans="1:14" ht="13.5" thickBot="1">
      <c r="A209" s="140"/>
      <c r="B209" s="66"/>
      <c r="C209" s="67"/>
      <c r="D209" s="67"/>
      <c r="E209" s="67"/>
      <c r="F209" s="67"/>
      <c r="G209" s="114"/>
      <c r="H209" s="114"/>
      <c r="I209" s="114"/>
      <c r="J209" s="114"/>
      <c r="K209" s="114"/>
      <c r="L209" s="114"/>
      <c r="M209" s="114"/>
      <c r="N209" s="116"/>
    </row>
    <row r="210" spans="1:14" ht="13.5" thickBot="1">
      <c r="A210" s="391" t="s">
        <v>119</v>
      </c>
      <c r="B210" s="392"/>
      <c r="C210" s="95" t="s">
        <v>66</v>
      </c>
      <c r="D210" s="279">
        <f>SUM(D207:D208)</f>
        <v>60</v>
      </c>
      <c r="E210" s="280">
        <f>SUM(E207:E208)</f>
        <v>29</v>
      </c>
      <c r="F210" s="280">
        <f>SUM(F207:F208)</f>
        <v>31</v>
      </c>
      <c r="G210" s="161">
        <f>SUM(G207:G208)</f>
        <v>2</v>
      </c>
      <c r="H210" s="89" t="s">
        <v>66</v>
      </c>
      <c r="I210" s="80" t="s">
        <v>66</v>
      </c>
      <c r="J210" s="281">
        <f>SUM(J207:J208)</f>
        <v>870</v>
      </c>
      <c r="K210" s="78">
        <f>SUM(K207:K208)</f>
        <v>330</v>
      </c>
      <c r="L210" s="78">
        <f>SUM(L207:L208)</f>
        <v>105</v>
      </c>
      <c r="M210" s="80">
        <f>SUM(M207:M208)</f>
        <v>435</v>
      </c>
      <c r="N210" s="107">
        <f>SUM(N207:N208)</f>
        <v>950</v>
      </c>
    </row>
    <row r="211" spans="1:14" ht="12.75">
      <c r="A211" s="11"/>
      <c r="B211" s="11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99"/>
      <c r="N211" s="182"/>
    </row>
    <row r="212" spans="1:14" ht="12.75">
      <c r="A212" s="5"/>
      <c r="B212" s="22" t="s">
        <v>76</v>
      </c>
      <c r="C212" s="5"/>
      <c r="D212" s="5"/>
      <c r="E212" s="5"/>
      <c r="F212" s="5"/>
      <c r="G212" s="182"/>
      <c r="H212" s="182"/>
      <c r="I212" s="182"/>
      <c r="J212" s="182"/>
      <c r="K212" s="182"/>
      <c r="L212" s="182"/>
      <c r="M212" s="182"/>
      <c r="N212" s="182"/>
    </row>
    <row r="213" spans="1:14" ht="12.75">
      <c r="A213" s="5"/>
      <c r="B213" s="22" t="s">
        <v>77</v>
      </c>
      <c r="C213" s="5"/>
      <c r="D213" s="5"/>
      <c r="E213" s="5"/>
      <c r="F213" s="5"/>
      <c r="G213" s="182"/>
      <c r="H213" s="182"/>
      <c r="I213" s="182"/>
      <c r="J213" s="182"/>
      <c r="K213" s="182"/>
      <c r="L213" s="182"/>
      <c r="M213" s="182"/>
      <c r="N213" s="182"/>
    </row>
    <row r="215" spans="2:14" ht="13.5" thickBot="1">
      <c r="B215" s="1" t="s">
        <v>120</v>
      </c>
      <c r="G215" s="168"/>
      <c r="N215" s="168"/>
    </row>
    <row r="216" spans="1:14" ht="12.75">
      <c r="A216" s="169" t="s">
        <v>0</v>
      </c>
      <c r="B216" s="124"/>
      <c r="C216" s="170"/>
      <c r="D216" s="368" t="s">
        <v>51</v>
      </c>
      <c r="E216" s="369"/>
      <c r="F216" s="369"/>
      <c r="G216" s="59" t="s">
        <v>39</v>
      </c>
      <c r="H216" s="3" t="s">
        <v>1</v>
      </c>
      <c r="I216" s="16" t="s">
        <v>44</v>
      </c>
      <c r="J216" s="368" t="s">
        <v>54</v>
      </c>
      <c r="K216" s="369"/>
      <c r="L216" s="369"/>
      <c r="M216" s="370"/>
      <c r="N216" s="156"/>
    </row>
    <row r="217" spans="1:14" ht="28.5" customHeight="1">
      <c r="A217" s="171"/>
      <c r="B217" s="125" t="s">
        <v>16</v>
      </c>
      <c r="C217" s="172" t="s">
        <v>42</v>
      </c>
      <c r="D217" s="173" t="s">
        <v>2</v>
      </c>
      <c r="E217" s="174" t="s">
        <v>48</v>
      </c>
      <c r="F217" s="18" t="s">
        <v>28</v>
      </c>
      <c r="G217" s="60" t="s">
        <v>52</v>
      </c>
      <c r="H217" s="6" t="s">
        <v>50</v>
      </c>
      <c r="I217" s="17" t="s">
        <v>45</v>
      </c>
      <c r="J217" s="36" t="s">
        <v>2</v>
      </c>
      <c r="K217" s="365" t="s">
        <v>55</v>
      </c>
      <c r="L217" s="365"/>
      <c r="M217" s="175" t="s">
        <v>53</v>
      </c>
      <c r="N217" s="154" t="s">
        <v>154</v>
      </c>
    </row>
    <row r="218" spans="1:14" ht="12.75">
      <c r="A218" s="128"/>
      <c r="B218" s="125" t="s">
        <v>3</v>
      </c>
      <c r="C218" s="176"/>
      <c r="D218" s="177"/>
      <c r="E218" s="174" t="s">
        <v>17</v>
      </c>
      <c r="F218" s="9" t="s">
        <v>34</v>
      </c>
      <c r="G218" s="61" t="s">
        <v>74</v>
      </c>
      <c r="H218" s="6"/>
      <c r="I218" s="178" t="s">
        <v>46</v>
      </c>
      <c r="J218" s="179"/>
      <c r="K218" s="19" t="s">
        <v>18</v>
      </c>
      <c r="L218" s="180" t="s">
        <v>73</v>
      </c>
      <c r="M218" s="64"/>
      <c r="N218" s="188"/>
    </row>
    <row r="219" spans="1:14" ht="12.75">
      <c r="A219" s="171"/>
      <c r="B219" s="125"/>
      <c r="C219" s="182"/>
      <c r="D219" s="177"/>
      <c r="E219" s="174" t="s">
        <v>43</v>
      </c>
      <c r="F219" s="9" t="s">
        <v>29</v>
      </c>
      <c r="G219" s="61" t="s">
        <v>75</v>
      </c>
      <c r="H219" s="182"/>
      <c r="I219" s="17" t="s">
        <v>47</v>
      </c>
      <c r="J219" s="20"/>
      <c r="K219" s="183"/>
      <c r="L219" s="25"/>
      <c r="M219" s="65"/>
      <c r="N219" s="188"/>
    </row>
    <row r="220" spans="1:14" ht="12.75">
      <c r="A220" s="171"/>
      <c r="B220" s="184"/>
      <c r="C220" s="185"/>
      <c r="D220" s="177"/>
      <c r="E220" s="174" t="s">
        <v>49</v>
      </c>
      <c r="F220" s="9"/>
      <c r="G220" s="61" t="s">
        <v>32</v>
      </c>
      <c r="H220" s="6"/>
      <c r="I220" s="177" t="s">
        <v>78</v>
      </c>
      <c r="J220" s="186"/>
      <c r="K220" s="183"/>
      <c r="L220" s="187"/>
      <c r="M220" s="188"/>
      <c r="N220" s="188"/>
    </row>
    <row r="221" spans="1:14" ht="12.75">
      <c r="A221" s="171"/>
      <c r="B221" s="184"/>
      <c r="C221" s="185"/>
      <c r="D221" s="177"/>
      <c r="E221" s="174"/>
      <c r="F221" s="9"/>
      <c r="G221" s="61"/>
      <c r="H221" s="6"/>
      <c r="I221" s="177"/>
      <c r="J221" s="186"/>
      <c r="K221" s="183"/>
      <c r="L221" s="187"/>
      <c r="M221" s="188"/>
      <c r="N221" s="310"/>
    </row>
    <row r="222" spans="1:14" ht="13.5" thickBot="1">
      <c r="A222" s="189"/>
      <c r="B222" s="147"/>
      <c r="C222" s="168"/>
      <c r="D222" s="190"/>
      <c r="E222" s="191"/>
      <c r="F222" s="192"/>
      <c r="G222" s="193"/>
      <c r="H222" s="168"/>
      <c r="I222" s="190"/>
      <c r="J222" s="194"/>
      <c r="K222" s="195"/>
      <c r="L222" s="196"/>
      <c r="M222" s="197"/>
      <c r="N222" s="131"/>
    </row>
    <row r="223" spans="1:14" ht="13.5" thickBot="1">
      <c r="A223" s="189"/>
      <c r="B223" s="8" t="s">
        <v>41</v>
      </c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98"/>
      <c r="N223" s="116"/>
    </row>
    <row r="224" spans="1:14" ht="13.5" thickBot="1">
      <c r="A224" s="129" t="s">
        <v>8</v>
      </c>
      <c r="B224" s="28" t="s">
        <v>13</v>
      </c>
      <c r="C224" s="28"/>
      <c r="D224" s="240"/>
      <c r="E224" s="240"/>
      <c r="F224" s="240"/>
      <c r="G224" s="240"/>
      <c r="H224" s="240"/>
      <c r="I224" s="240"/>
      <c r="J224" s="240"/>
      <c r="K224" s="240"/>
      <c r="L224" s="240"/>
      <c r="M224" s="114"/>
      <c r="N224" s="116"/>
    </row>
    <row r="225" spans="1:14" s="43" customFormat="1" ht="12.75">
      <c r="A225" s="201">
        <v>1</v>
      </c>
      <c r="B225" s="46" t="s">
        <v>121</v>
      </c>
      <c r="C225" s="208">
        <v>9</v>
      </c>
      <c r="D225" s="209">
        <v>5</v>
      </c>
      <c r="E225" s="92">
        <v>2.5</v>
      </c>
      <c r="F225" s="50">
        <v>2.5</v>
      </c>
      <c r="G225" s="96">
        <v>0</v>
      </c>
      <c r="H225" s="100" t="s">
        <v>159</v>
      </c>
      <c r="I225" s="166" t="s">
        <v>33</v>
      </c>
      <c r="J225" s="212">
        <f aca="true" t="shared" si="5" ref="J225:J235">SUM(K225:M225)</f>
        <v>75</v>
      </c>
      <c r="K225" s="50">
        <v>30</v>
      </c>
      <c r="L225" s="50">
        <v>15</v>
      </c>
      <c r="M225" s="213">
        <v>30</v>
      </c>
      <c r="N225" s="213">
        <v>75</v>
      </c>
    </row>
    <row r="226" spans="1:14" ht="12.75">
      <c r="A226" s="171">
        <v>2</v>
      </c>
      <c r="B226" s="247" t="s">
        <v>122</v>
      </c>
      <c r="C226" s="214">
        <v>9</v>
      </c>
      <c r="D226" s="215">
        <v>5</v>
      </c>
      <c r="E226" s="93">
        <v>2.5</v>
      </c>
      <c r="F226" s="48">
        <v>2.5</v>
      </c>
      <c r="G226" s="97">
        <v>0</v>
      </c>
      <c r="H226" s="101" t="s">
        <v>159</v>
      </c>
      <c r="I226" s="101" t="s">
        <v>33</v>
      </c>
      <c r="J226" s="216">
        <f t="shared" si="5"/>
        <v>75</v>
      </c>
      <c r="K226" s="48">
        <v>30</v>
      </c>
      <c r="L226" s="48">
        <v>15</v>
      </c>
      <c r="M226" s="73">
        <v>30</v>
      </c>
      <c r="N226" s="73">
        <v>75</v>
      </c>
    </row>
    <row r="227" spans="1:14" ht="12.75">
      <c r="A227" s="133">
        <v>3</v>
      </c>
      <c r="B227" s="46" t="s">
        <v>123</v>
      </c>
      <c r="C227" s="214">
        <v>9</v>
      </c>
      <c r="D227" s="215">
        <v>5</v>
      </c>
      <c r="E227" s="93">
        <v>2.5</v>
      </c>
      <c r="F227" s="48">
        <v>2.5</v>
      </c>
      <c r="G227" s="97">
        <v>0</v>
      </c>
      <c r="H227" s="101" t="s">
        <v>160</v>
      </c>
      <c r="I227" s="101" t="s">
        <v>33</v>
      </c>
      <c r="J227" s="216">
        <f t="shared" si="5"/>
        <v>75</v>
      </c>
      <c r="K227" s="48">
        <v>30</v>
      </c>
      <c r="L227" s="48">
        <v>15</v>
      </c>
      <c r="M227" s="73">
        <v>30</v>
      </c>
      <c r="N227" s="94">
        <v>75</v>
      </c>
    </row>
    <row r="228" spans="1:14" ht="12.75">
      <c r="A228" s="133">
        <v>4</v>
      </c>
      <c r="B228" s="46" t="s">
        <v>130</v>
      </c>
      <c r="C228" s="214">
        <v>9</v>
      </c>
      <c r="D228" s="215">
        <v>5</v>
      </c>
      <c r="E228" s="93">
        <v>2.5</v>
      </c>
      <c r="F228" s="48">
        <v>2.5</v>
      </c>
      <c r="G228" s="97">
        <v>0</v>
      </c>
      <c r="H228" s="101" t="s">
        <v>159</v>
      </c>
      <c r="I228" s="101" t="s">
        <v>33</v>
      </c>
      <c r="J228" s="216">
        <f t="shared" si="5"/>
        <v>75</v>
      </c>
      <c r="K228" s="48">
        <v>30</v>
      </c>
      <c r="L228" s="48">
        <v>15</v>
      </c>
      <c r="M228" s="73">
        <v>30</v>
      </c>
      <c r="N228" s="94">
        <v>75</v>
      </c>
    </row>
    <row r="229" spans="1:14" ht="26.25" customHeight="1">
      <c r="A229" s="408">
        <v>5</v>
      </c>
      <c r="B229" s="407" t="s">
        <v>165</v>
      </c>
      <c r="C229" s="217">
        <v>10</v>
      </c>
      <c r="D229" s="218">
        <v>5</v>
      </c>
      <c r="E229" s="84">
        <v>3</v>
      </c>
      <c r="F229" s="81">
        <v>2</v>
      </c>
      <c r="G229" s="175">
        <v>0</v>
      </c>
      <c r="H229" s="82" t="s">
        <v>159</v>
      </c>
      <c r="I229" s="82" t="s">
        <v>33</v>
      </c>
      <c r="J229" s="216">
        <f t="shared" si="5"/>
        <v>90</v>
      </c>
      <c r="K229" s="81">
        <v>30</v>
      </c>
      <c r="L229" s="81">
        <v>15</v>
      </c>
      <c r="M229" s="175">
        <v>45</v>
      </c>
      <c r="N229" s="297">
        <v>60</v>
      </c>
    </row>
    <row r="230" spans="1:14" ht="12.75">
      <c r="A230" s="201">
        <v>6</v>
      </c>
      <c r="B230" s="202" t="s">
        <v>150</v>
      </c>
      <c r="C230" s="217">
        <v>9</v>
      </c>
      <c r="D230" s="218">
        <v>10</v>
      </c>
      <c r="E230" s="219">
        <v>3</v>
      </c>
      <c r="F230" s="220">
        <v>7</v>
      </c>
      <c r="G230" s="221">
        <v>0</v>
      </c>
      <c r="H230" s="250" t="s">
        <v>159</v>
      </c>
      <c r="I230" s="223" t="s">
        <v>40</v>
      </c>
      <c r="J230" s="216">
        <f t="shared" si="5"/>
        <v>90</v>
      </c>
      <c r="K230" s="220">
        <v>0</v>
      </c>
      <c r="L230" s="220">
        <v>15</v>
      </c>
      <c r="M230" s="175">
        <v>75</v>
      </c>
      <c r="N230" s="94">
        <v>210</v>
      </c>
    </row>
    <row r="231" spans="1:14" ht="12.75">
      <c r="A231" s="201">
        <v>7</v>
      </c>
      <c r="B231" s="202" t="s">
        <v>150</v>
      </c>
      <c r="C231" s="217">
        <v>10</v>
      </c>
      <c r="D231" s="218">
        <v>9</v>
      </c>
      <c r="E231" s="219">
        <v>3</v>
      </c>
      <c r="F231" s="220">
        <v>6</v>
      </c>
      <c r="G231" s="221">
        <v>0</v>
      </c>
      <c r="H231" s="250" t="s">
        <v>159</v>
      </c>
      <c r="I231" s="223" t="s">
        <v>40</v>
      </c>
      <c r="J231" s="216">
        <f t="shared" si="5"/>
        <v>90</v>
      </c>
      <c r="K231" s="220">
        <v>0</v>
      </c>
      <c r="L231" s="220">
        <v>15</v>
      </c>
      <c r="M231" s="175">
        <v>75</v>
      </c>
      <c r="N231" s="297">
        <v>180</v>
      </c>
    </row>
    <row r="232" spans="1:14" ht="12.75">
      <c r="A232" s="201">
        <v>8</v>
      </c>
      <c r="B232" s="404" t="s">
        <v>161</v>
      </c>
      <c r="C232" s="217">
        <v>10</v>
      </c>
      <c r="D232" s="218">
        <v>4</v>
      </c>
      <c r="E232" s="219">
        <v>2</v>
      </c>
      <c r="F232" s="220">
        <v>2</v>
      </c>
      <c r="G232" s="221">
        <v>0</v>
      </c>
      <c r="H232" s="250" t="s">
        <v>159</v>
      </c>
      <c r="I232" s="223" t="s">
        <v>40</v>
      </c>
      <c r="J232" s="216">
        <f t="shared" si="5"/>
        <v>60</v>
      </c>
      <c r="K232" s="220">
        <v>30</v>
      </c>
      <c r="L232" s="220">
        <v>0</v>
      </c>
      <c r="M232" s="175">
        <v>30</v>
      </c>
      <c r="N232" s="73">
        <v>60</v>
      </c>
    </row>
    <row r="233" spans="1:14" ht="12.75">
      <c r="A233" s="201">
        <v>9</v>
      </c>
      <c r="B233" s="405" t="s">
        <v>162</v>
      </c>
      <c r="C233" s="217">
        <v>10</v>
      </c>
      <c r="D233" s="218">
        <v>4</v>
      </c>
      <c r="E233" s="219">
        <v>2</v>
      </c>
      <c r="F233" s="220">
        <v>2</v>
      </c>
      <c r="G233" s="221">
        <v>0</v>
      </c>
      <c r="H233" s="250" t="s">
        <v>159</v>
      </c>
      <c r="I233" s="223" t="s">
        <v>40</v>
      </c>
      <c r="J233" s="216">
        <f t="shared" si="5"/>
        <v>60</v>
      </c>
      <c r="K233" s="220">
        <v>30</v>
      </c>
      <c r="L233" s="220">
        <v>0</v>
      </c>
      <c r="M233" s="175">
        <v>30</v>
      </c>
      <c r="N233" s="73">
        <v>60</v>
      </c>
    </row>
    <row r="234" spans="1:14" ht="12.75">
      <c r="A234" s="171">
        <v>10</v>
      </c>
      <c r="B234" s="46" t="s">
        <v>163</v>
      </c>
      <c r="C234" s="217">
        <v>10</v>
      </c>
      <c r="D234" s="218">
        <v>4</v>
      </c>
      <c r="E234" s="219">
        <v>2</v>
      </c>
      <c r="F234" s="220">
        <v>2</v>
      </c>
      <c r="G234" s="221">
        <v>0</v>
      </c>
      <c r="H234" s="250" t="s">
        <v>159</v>
      </c>
      <c r="I234" s="223" t="s">
        <v>40</v>
      </c>
      <c r="J234" s="216">
        <f t="shared" si="5"/>
        <v>60</v>
      </c>
      <c r="K234" s="220">
        <v>30</v>
      </c>
      <c r="L234" s="220">
        <v>0</v>
      </c>
      <c r="M234" s="175">
        <v>30</v>
      </c>
      <c r="N234" s="73">
        <v>60</v>
      </c>
    </row>
    <row r="235" spans="1:14" ht="24.75" thickBot="1">
      <c r="A235" s="409">
        <v>11</v>
      </c>
      <c r="B235" s="406" t="s">
        <v>164</v>
      </c>
      <c r="C235" s="217">
        <v>10</v>
      </c>
      <c r="D235" s="218">
        <v>4</v>
      </c>
      <c r="E235" s="219">
        <v>2</v>
      </c>
      <c r="F235" s="220">
        <v>2</v>
      </c>
      <c r="G235" s="221">
        <v>0</v>
      </c>
      <c r="H235" s="250" t="s">
        <v>159</v>
      </c>
      <c r="I235" s="223" t="s">
        <v>40</v>
      </c>
      <c r="J235" s="216">
        <f t="shared" si="5"/>
        <v>60</v>
      </c>
      <c r="K235" s="220">
        <v>30</v>
      </c>
      <c r="L235" s="220">
        <v>0</v>
      </c>
      <c r="M235" s="175">
        <v>30</v>
      </c>
      <c r="N235" s="88">
        <v>60</v>
      </c>
    </row>
    <row r="236" spans="1:14" ht="13.5" thickBot="1">
      <c r="A236" s="225"/>
      <c r="B236" s="226" t="s">
        <v>80</v>
      </c>
      <c r="C236" s="227"/>
      <c r="D236" s="228">
        <f>SUM(D225:D235)</f>
        <v>60</v>
      </c>
      <c r="E236" s="229">
        <f>SUM(E225:E235)</f>
        <v>27</v>
      </c>
      <c r="F236" s="230">
        <f>SUM(F225:F235)</f>
        <v>33</v>
      </c>
      <c r="G236" s="231">
        <v>0</v>
      </c>
      <c r="H236" s="118" t="s">
        <v>66</v>
      </c>
      <c r="I236" s="118" t="s">
        <v>66</v>
      </c>
      <c r="J236" s="233">
        <f>SUM(J225:J235)</f>
        <v>810</v>
      </c>
      <c r="K236" s="234">
        <f>SUM(K225:K235)</f>
        <v>270</v>
      </c>
      <c r="L236" s="234">
        <f>SUM(L225:L235)</f>
        <v>105</v>
      </c>
      <c r="M236" s="161">
        <f>SUM(M225:M235)</f>
        <v>435</v>
      </c>
      <c r="N236" s="107">
        <f>SUM(N225:N235)</f>
        <v>990</v>
      </c>
    </row>
    <row r="237" spans="1:14" ht="13.5" thickBot="1">
      <c r="A237" s="189"/>
      <c r="B237" s="144" t="s">
        <v>81</v>
      </c>
      <c r="C237" s="235"/>
      <c r="D237" s="236">
        <v>0</v>
      </c>
      <c r="E237" s="92">
        <v>0</v>
      </c>
      <c r="F237" s="50">
        <v>0</v>
      </c>
      <c r="G237" s="210">
        <v>0</v>
      </c>
      <c r="H237" s="100" t="s">
        <v>66</v>
      </c>
      <c r="I237" s="100" t="s">
        <v>66</v>
      </c>
      <c r="J237" s="212">
        <v>0</v>
      </c>
      <c r="K237" s="50">
        <v>0</v>
      </c>
      <c r="L237" s="50">
        <v>0</v>
      </c>
      <c r="M237" s="213">
        <v>0</v>
      </c>
      <c r="N237" s="213">
        <v>0</v>
      </c>
    </row>
    <row r="238" spans="1:14" ht="13.5" thickBot="1">
      <c r="A238" s="177"/>
      <c r="B238" s="39" t="s">
        <v>82</v>
      </c>
      <c r="C238" s="237"/>
      <c r="D238" s="36">
        <f>SUM(D230:D235)</f>
        <v>35</v>
      </c>
      <c r="E238" s="219">
        <f>SUM(E230:E235)</f>
        <v>14</v>
      </c>
      <c r="F238" s="219">
        <f>SUM(F230:F235)</f>
        <v>21</v>
      </c>
      <c r="G238" s="98">
        <v>0</v>
      </c>
      <c r="H238" s="119" t="s">
        <v>66</v>
      </c>
      <c r="I238" s="239" t="s">
        <v>66</v>
      </c>
      <c r="J238" s="219">
        <f>SUM(J230:J235)</f>
        <v>420</v>
      </c>
      <c r="K238" s="219">
        <f>SUM(K230:K235)</f>
        <v>120</v>
      </c>
      <c r="L238" s="219">
        <f>SUM(L230:L235)</f>
        <v>30</v>
      </c>
      <c r="M238" s="98">
        <f>SUM(M230:M235)</f>
        <v>270</v>
      </c>
      <c r="N238" s="263">
        <f>SUM(N230:N235)</f>
        <v>630</v>
      </c>
    </row>
    <row r="239" spans="1:14" ht="13.5" thickBot="1">
      <c r="A239" s="225"/>
      <c r="B239" s="51"/>
      <c r="C239" s="240"/>
      <c r="D239" s="53"/>
      <c r="E239" s="53"/>
      <c r="F239" s="53"/>
      <c r="G239" s="53"/>
      <c r="H239" s="53"/>
      <c r="I239" s="53"/>
      <c r="J239" s="53"/>
      <c r="K239" s="53"/>
      <c r="L239" s="53"/>
      <c r="M239" s="55"/>
      <c r="N239" s="116"/>
    </row>
    <row r="240" spans="1:14" ht="12.75">
      <c r="A240" s="373" t="s">
        <v>155</v>
      </c>
      <c r="B240" s="374"/>
      <c r="C240" s="85">
        <v>9</v>
      </c>
      <c r="D240" s="162">
        <f>D225+D226+D227+D228+D230</f>
        <v>30</v>
      </c>
      <c r="E240" s="83">
        <f>E225+E226+E227+E228+E230</f>
        <v>13</v>
      </c>
      <c r="F240" s="69">
        <f>F225+F226+F227+F228+F230</f>
        <v>17</v>
      </c>
      <c r="G240" s="71">
        <f>G225+G226+G227+G228+G230</f>
        <v>0</v>
      </c>
      <c r="H240" s="85" t="s">
        <v>66</v>
      </c>
      <c r="I240" s="87" t="s">
        <v>66</v>
      </c>
      <c r="J240" s="83">
        <f>J225+J226+J227+J228+J230</f>
        <v>390</v>
      </c>
      <c r="K240" s="69">
        <f>K225+K226+K227+K228+K230</f>
        <v>120</v>
      </c>
      <c r="L240" s="69">
        <f>L225+L226+L227+L228+L230</f>
        <v>75</v>
      </c>
      <c r="M240" s="213">
        <f>M225+M226+M227+M228+M230</f>
        <v>195</v>
      </c>
      <c r="N240" s="72">
        <f>N225+N226+N227+N228+N230</f>
        <v>510</v>
      </c>
    </row>
    <row r="241" spans="1:14" s="43" customFormat="1" ht="13.5" thickBot="1">
      <c r="A241" s="377" t="s">
        <v>155</v>
      </c>
      <c r="B241" s="378"/>
      <c r="C241" s="77">
        <v>10</v>
      </c>
      <c r="D241" s="163">
        <f>D229+D231+D232+D233+D234+D235</f>
        <v>30</v>
      </c>
      <c r="E241" s="84">
        <f>E229+E231+E232+E233+E234+E235</f>
        <v>14</v>
      </c>
      <c r="F241" s="81">
        <f>F229+F231+F232+F233+F234+F235</f>
        <v>16</v>
      </c>
      <c r="G241" s="76">
        <f>G229+G231+G232+G233+G234+G235</f>
        <v>0</v>
      </c>
      <c r="H241" s="77" t="s">
        <v>66</v>
      </c>
      <c r="I241" s="88" t="s">
        <v>66</v>
      </c>
      <c r="J241" s="84">
        <f>J229+J231+J232+J233+J234+J235</f>
        <v>420</v>
      </c>
      <c r="K241" s="81">
        <f>K229+K231+K232+K233+K234+K235</f>
        <v>150</v>
      </c>
      <c r="L241" s="81">
        <f>L229+L231+L232+L233+L234+L235</f>
        <v>30</v>
      </c>
      <c r="M241" s="175">
        <f>M229+M231+M232+M233+M234+M235</f>
        <v>240</v>
      </c>
      <c r="N241" s="88">
        <f>N229+N231+N232+N233+N234+N235</f>
        <v>480</v>
      </c>
    </row>
    <row r="242" spans="1:14" ht="13.5" thickBot="1">
      <c r="A242" s="38"/>
      <c r="B242" s="49"/>
      <c r="C242" s="28"/>
      <c r="D242" s="28"/>
      <c r="E242" s="28"/>
      <c r="F242" s="28"/>
      <c r="G242" s="240"/>
      <c r="H242" s="240"/>
      <c r="I242" s="240"/>
      <c r="J242" s="240"/>
      <c r="K242" s="240"/>
      <c r="L242" s="240"/>
      <c r="M242" s="114"/>
      <c r="N242" s="131"/>
    </row>
    <row r="243" spans="1:14" ht="13.5" thickBot="1">
      <c r="A243" s="375" t="s">
        <v>124</v>
      </c>
      <c r="B243" s="376"/>
      <c r="C243" s="238" t="s">
        <v>66</v>
      </c>
      <c r="D243" s="311">
        <f>SUM(D240:D241)</f>
        <v>60</v>
      </c>
      <c r="E243" s="312">
        <f>SUM(E240:E241)</f>
        <v>27</v>
      </c>
      <c r="F243" s="312">
        <f>SUM(F240:F241)</f>
        <v>33</v>
      </c>
      <c r="G243" s="231">
        <f>SUM(G240:G241)</f>
        <v>0</v>
      </c>
      <c r="H243" s="118" t="s">
        <v>66</v>
      </c>
      <c r="I243" s="119" t="s">
        <v>66</v>
      </c>
      <c r="J243" s="313">
        <f>SUM(J240:J241)</f>
        <v>810</v>
      </c>
      <c r="K243" s="314">
        <f>SUM(K240:K241)</f>
        <v>270</v>
      </c>
      <c r="L243" s="314">
        <f>SUM(L240:L241)</f>
        <v>105</v>
      </c>
      <c r="M243" s="80">
        <f>SUM(M240:M241)</f>
        <v>435</v>
      </c>
      <c r="N243" s="80">
        <f>SUM(N240:N241)</f>
        <v>990</v>
      </c>
    </row>
    <row r="244" spans="1:14" ht="12.75">
      <c r="A244" s="11"/>
      <c r="B244" s="11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99"/>
      <c r="N244" s="182"/>
    </row>
    <row r="245" spans="1:14" ht="12.75">
      <c r="A245" s="5"/>
      <c r="B245" s="22" t="s">
        <v>76</v>
      </c>
      <c r="C245" s="5"/>
      <c r="D245" s="5"/>
      <c r="E245" s="5"/>
      <c r="F245" s="5"/>
      <c r="G245" s="182"/>
      <c r="H245" s="182"/>
      <c r="I245" s="182"/>
      <c r="J245" s="182"/>
      <c r="K245" s="182"/>
      <c r="L245" s="182"/>
      <c r="M245" s="182"/>
      <c r="N245" s="182"/>
    </row>
    <row r="246" spans="1:14" ht="12.75">
      <c r="A246" s="5"/>
      <c r="B246" s="22" t="s">
        <v>77</v>
      </c>
      <c r="C246" s="5"/>
      <c r="D246" s="5"/>
      <c r="E246" s="5"/>
      <c r="F246" s="5"/>
      <c r="G246" s="182"/>
      <c r="H246" s="182"/>
      <c r="I246" s="182"/>
      <c r="J246" s="182"/>
      <c r="K246" s="182"/>
      <c r="L246" s="182"/>
      <c r="M246" s="182"/>
      <c r="N246" s="182"/>
    </row>
    <row r="247" spans="1:14" ht="12.75">
      <c r="A247" s="5"/>
      <c r="B247" s="22"/>
      <c r="C247" s="5"/>
      <c r="D247" s="5"/>
      <c r="E247" s="5"/>
      <c r="F247" s="5"/>
      <c r="G247" s="182"/>
      <c r="H247" s="182"/>
      <c r="I247" s="182"/>
      <c r="J247" s="182"/>
      <c r="K247" s="182"/>
      <c r="L247" s="182"/>
      <c r="M247" s="182"/>
      <c r="N247" s="182"/>
    </row>
    <row r="248" spans="1:14" ht="12.75">
      <c r="A248" s="5"/>
      <c r="B248" s="22"/>
      <c r="C248" s="5"/>
      <c r="D248" s="5"/>
      <c r="E248" s="5"/>
      <c r="F248" s="5"/>
      <c r="G248" s="182"/>
      <c r="H248" s="182"/>
      <c r="I248" s="182"/>
      <c r="J248" s="182"/>
      <c r="K248" s="182"/>
      <c r="L248" s="182"/>
      <c r="M248" s="182"/>
      <c r="N248" s="182"/>
    </row>
    <row r="249" spans="1:14" ht="12.75">
      <c r="A249" s="5"/>
      <c r="B249" s="22"/>
      <c r="C249" s="5"/>
      <c r="D249" s="5"/>
      <c r="E249" s="5"/>
      <c r="F249" s="5"/>
      <c r="G249" s="182"/>
      <c r="H249" s="182"/>
      <c r="I249" s="182"/>
      <c r="J249" s="182"/>
      <c r="K249" s="182"/>
      <c r="L249" s="182"/>
      <c r="M249" s="182"/>
      <c r="N249" s="182"/>
    </row>
    <row r="250" spans="1:14" ht="12.75">
      <c r="A250" s="5"/>
      <c r="B250" s="22"/>
      <c r="C250" s="5"/>
      <c r="D250" s="5"/>
      <c r="E250" s="5"/>
      <c r="F250" s="5"/>
      <c r="G250" s="182"/>
      <c r="H250" s="182"/>
      <c r="I250" s="182"/>
      <c r="J250" s="182"/>
      <c r="K250" s="182"/>
      <c r="L250" s="182"/>
      <c r="M250" s="182"/>
      <c r="N250" s="182"/>
    </row>
    <row r="251" spans="1:14" ht="16.5" thickBot="1">
      <c r="A251" s="5"/>
      <c r="B251" s="395" t="s">
        <v>68</v>
      </c>
      <c r="C251" s="395"/>
      <c r="D251" s="395"/>
      <c r="E251" s="395"/>
      <c r="F251" s="5"/>
      <c r="G251" s="182"/>
      <c r="H251" s="182"/>
      <c r="I251" s="182"/>
      <c r="J251" s="182"/>
      <c r="K251" s="182"/>
      <c r="L251" s="182"/>
      <c r="M251" s="168"/>
      <c r="N251" s="168"/>
    </row>
    <row r="252" spans="1:14" ht="12.75">
      <c r="A252" s="315" t="s">
        <v>0</v>
      </c>
      <c r="B252" s="13"/>
      <c r="C252" s="170"/>
      <c r="D252" s="368" t="s">
        <v>51</v>
      </c>
      <c r="E252" s="369"/>
      <c r="F252" s="369"/>
      <c r="G252" s="59" t="s">
        <v>39</v>
      </c>
      <c r="H252" s="3"/>
      <c r="I252" s="16"/>
      <c r="J252" s="368" t="s">
        <v>54</v>
      </c>
      <c r="K252" s="369"/>
      <c r="L252" s="369"/>
      <c r="M252" s="396"/>
      <c r="N252" s="158"/>
    </row>
    <row r="253" spans="1:14" ht="22.5">
      <c r="A253" s="177"/>
      <c r="B253" s="14" t="s">
        <v>16</v>
      </c>
      <c r="C253" s="176" t="s">
        <v>64</v>
      </c>
      <c r="D253" s="173" t="s">
        <v>2</v>
      </c>
      <c r="E253" s="174" t="s">
        <v>48</v>
      </c>
      <c r="F253" s="18" t="s">
        <v>28</v>
      </c>
      <c r="G253" s="60" t="s">
        <v>52</v>
      </c>
      <c r="H253" s="6" t="s">
        <v>65</v>
      </c>
      <c r="I253" s="27" t="s">
        <v>64</v>
      </c>
      <c r="J253" s="36" t="s">
        <v>2</v>
      </c>
      <c r="K253" s="365" t="s">
        <v>55</v>
      </c>
      <c r="L253" s="365"/>
      <c r="M253" s="175" t="s">
        <v>53</v>
      </c>
      <c r="N253" s="157" t="s">
        <v>154</v>
      </c>
    </row>
    <row r="254" spans="1:14" ht="12.75">
      <c r="A254" s="4"/>
      <c r="B254" s="14" t="s">
        <v>3</v>
      </c>
      <c r="C254" s="176"/>
      <c r="D254" s="177"/>
      <c r="E254" s="174" t="s">
        <v>17</v>
      </c>
      <c r="F254" s="9" t="s">
        <v>34</v>
      </c>
      <c r="G254" s="61" t="s">
        <v>79</v>
      </c>
      <c r="H254" s="6"/>
      <c r="I254" s="178"/>
      <c r="J254" s="179"/>
      <c r="K254" s="316" t="s">
        <v>18</v>
      </c>
      <c r="L254" s="317" t="s">
        <v>19</v>
      </c>
      <c r="M254" s="64"/>
      <c r="N254" s="117"/>
    </row>
    <row r="255" spans="1:14" ht="12.75">
      <c r="A255" s="177"/>
      <c r="B255" s="14"/>
      <c r="C255" s="182"/>
      <c r="D255" s="177"/>
      <c r="E255" s="174" t="s">
        <v>43</v>
      </c>
      <c r="F255" s="9" t="s">
        <v>29</v>
      </c>
      <c r="G255" s="61" t="s">
        <v>31</v>
      </c>
      <c r="H255" s="182"/>
      <c r="I255" s="17"/>
      <c r="J255" s="20"/>
      <c r="K255" s="183"/>
      <c r="L255" s="25"/>
      <c r="M255" s="65"/>
      <c r="N255" s="188"/>
    </row>
    <row r="256" spans="1:14" ht="12.75">
      <c r="A256" s="177"/>
      <c r="B256" s="171"/>
      <c r="C256" s="185"/>
      <c r="D256" s="177"/>
      <c r="E256" s="174" t="s">
        <v>49</v>
      </c>
      <c r="F256" s="9"/>
      <c r="G256" s="61" t="s">
        <v>32</v>
      </c>
      <c r="H256" s="6"/>
      <c r="I256" s="177"/>
      <c r="J256" s="186"/>
      <c r="K256" s="183"/>
      <c r="L256" s="187"/>
      <c r="M256" s="188"/>
      <c r="N256" s="188"/>
    </row>
    <row r="257" spans="1:14" ht="12.75">
      <c r="A257" s="177"/>
      <c r="B257" s="171"/>
      <c r="C257" s="185"/>
      <c r="D257" s="177"/>
      <c r="E257" s="174"/>
      <c r="F257" s="9"/>
      <c r="G257" s="61"/>
      <c r="H257" s="6"/>
      <c r="I257" s="177"/>
      <c r="J257" s="186"/>
      <c r="K257" s="183"/>
      <c r="L257" s="187"/>
      <c r="M257" s="188"/>
      <c r="N257" s="188"/>
    </row>
    <row r="258" spans="1:14" ht="13.5" thickBot="1">
      <c r="A258" s="190"/>
      <c r="B258" s="189"/>
      <c r="C258" s="168"/>
      <c r="D258" s="190"/>
      <c r="E258" s="191"/>
      <c r="F258" s="192"/>
      <c r="G258" s="193"/>
      <c r="H258" s="189"/>
      <c r="I258" s="168"/>
      <c r="J258" s="194"/>
      <c r="K258" s="195"/>
      <c r="L258" s="196"/>
      <c r="M258" s="197"/>
      <c r="N258" s="302"/>
    </row>
    <row r="259" spans="1:14" ht="16.5" thickBot="1">
      <c r="A259" s="391" t="s">
        <v>83</v>
      </c>
      <c r="B259" s="392"/>
      <c r="C259" s="120" t="s">
        <v>66</v>
      </c>
      <c r="D259" s="270">
        <f>D60+D118+D166+D210+D243</f>
        <v>300</v>
      </c>
      <c r="E259" s="271">
        <f>E60+E118+E166+E210+E243</f>
        <v>151</v>
      </c>
      <c r="F259" s="271">
        <f>F60+F118+F166+F210+F243</f>
        <v>149</v>
      </c>
      <c r="G259" s="161">
        <f>G60+G118+G166+G210+G243</f>
        <v>4</v>
      </c>
      <c r="H259" s="107" t="s">
        <v>66</v>
      </c>
      <c r="I259" s="89" t="s">
        <v>66</v>
      </c>
      <c r="J259" s="55">
        <f>J60+J118+J166+J210+J243</f>
        <v>4541</v>
      </c>
      <c r="K259" s="55">
        <f>K60+K118+K166+K210+K243</f>
        <v>1572</v>
      </c>
      <c r="L259" s="55">
        <f>L60+L118+L166+L210+L243</f>
        <v>1170</v>
      </c>
      <c r="M259" s="89">
        <f>M60+M118+M166+M210+M243</f>
        <v>1799</v>
      </c>
      <c r="N259" s="89">
        <f>N60+N118+N166+N210+N243</f>
        <v>4525</v>
      </c>
    </row>
    <row r="260" spans="1:14" ht="16.5" thickBot="1">
      <c r="A260" s="375" t="s">
        <v>69</v>
      </c>
      <c r="B260" s="399"/>
      <c r="C260" s="57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118"/>
    </row>
    <row r="261" spans="1:14" ht="13.5" thickBot="1">
      <c r="A261" s="4" t="s">
        <v>8</v>
      </c>
      <c r="B261" s="5" t="s">
        <v>6</v>
      </c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307"/>
      <c r="N261" s="89"/>
    </row>
    <row r="262" spans="1:14" ht="13.5" thickBot="1">
      <c r="A262" s="318"/>
      <c r="B262" s="225" t="s">
        <v>80</v>
      </c>
      <c r="C262" s="232" t="s">
        <v>66</v>
      </c>
      <c r="D262" s="266">
        <f>D27+D80+D137</f>
        <v>18</v>
      </c>
      <c r="E262" s="266">
        <f>E27+E80+E137</f>
        <v>10</v>
      </c>
      <c r="F262" s="266">
        <f>F27+F80+F137</f>
        <v>8</v>
      </c>
      <c r="G262" s="231">
        <v>0</v>
      </c>
      <c r="H262" s="118" t="s">
        <v>66</v>
      </c>
      <c r="I262" s="232" t="s">
        <v>66</v>
      </c>
      <c r="J262" s="266">
        <f>J27+J80+J137</f>
        <v>340</v>
      </c>
      <c r="K262" s="266">
        <f>K27+K80+K137</f>
        <v>30</v>
      </c>
      <c r="L262" s="266">
        <f>L27+L80+L137</f>
        <v>270</v>
      </c>
      <c r="M262" s="231">
        <f>M27+M80+M137</f>
        <v>24</v>
      </c>
      <c r="N262" s="118">
        <f>N27+N80+N137</f>
        <v>240</v>
      </c>
    </row>
    <row r="263" spans="1:14" ht="13.5" thickBot="1">
      <c r="A263" s="319"/>
      <c r="B263" s="169" t="s">
        <v>81</v>
      </c>
      <c r="C263" s="253" t="s">
        <v>66</v>
      </c>
      <c r="D263" s="320">
        <v>0</v>
      </c>
      <c r="E263" s="254">
        <v>0</v>
      </c>
      <c r="F263" s="255">
        <v>0</v>
      </c>
      <c r="G263" s="256">
        <v>0</v>
      </c>
      <c r="H263" s="257" t="s">
        <v>66</v>
      </c>
      <c r="I263" s="253" t="s">
        <v>66</v>
      </c>
      <c r="J263" s="176">
        <v>0</v>
      </c>
      <c r="K263" s="255">
        <v>0</v>
      </c>
      <c r="L263" s="255">
        <v>0</v>
      </c>
      <c r="M263" s="258">
        <v>0</v>
      </c>
      <c r="N263" s="80">
        <v>0</v>
      </c>
    </row>
    <row r="264" spans="1:14" ht="13.5" thickBot="1">
      <c r="A264" s="321"/>
      <c r="B264" s="40" t="s">
        <v>82</v>
      </c>
      <c r="C264" s="232" t="s">
        <v>66</v>
      </c>
      <c r="D264" s="322">
        <v>2</v>
      </c>
      <c r="E264" s="266">
        <v>1</v>
      </c>
      <c r="F264" s="234">
        <v>1</v>
      </c>
      <c r="G264" s="231">
        <v>0</v>
      </c>
      <c r="H264" s="118" t="s">
        <v>66</v>
      </c>
      <c r="I264" s="232" t="s">
        <v>66</v>
      </c>
      <c r="J264" s="266">
        <f>J29+J82+J139</f>
        <v>34</v>
      </c>
      <c r="K264" s="266">
        <f>K29+K82+K139</f>
        <v>30</v>
      </c>
      <c r="L264" s="266">
        <f>L29+L82+L139</f>
        <v>0</v>
      </c>
      <c r="M264" s="231">
        <f>M29+M82+M139</f>
        <v>4</v>
      </c>
      <c r="N264" s="118">
        <f>N29+N82+N139</f>
        <v>30</v>
      </c>
    </row>
    <row r="265" spans="1:14" ht="13.5" thickBot="1">
      <c r="A265" s="38" t="s">
        <v>9</v>
      </c>
      <c r="B265" s="28" t="s">
        <v>7</v>
      </c>
      <c r="C265" s="53"/>
      <c r="D265" s="56"/>
      <c r="E265" s="56"/>
      <c r="F265" s="56"/>
      <c r="G265" s="53"/>
      <c r="H265" s="53"/>
      <c r="I265" s="53"/>
      <c r="J265" s="53"/>
      <c r="K265" s="53"/>
      <c r="L265" s="53"/>
      <c r="M265" s="55"/>
      <c r="N265" s="89"/>
    </row>
    <row r="266" spans="1:14" ht="13.5" thickBot="1">
      <c r="A266" s="318"/>
      <c r="B266" s="225" t="s">
        <v>80</v>
      </c>
      <c r="C266" s="238" t="s">
        <v>66</v>
      </c>
      <c r="D266" s="322">
        <f aca="true" t="shared" si="6" ref="D266:G268">SUM(D91,D39)</f>
        <v>68</v>
      </c>
      <c r="E266" s="234">
        <f t="shared" si="6"/>
        <v>36.5</v>
      </c>
      <c r="F266" s="234">
        <f t="shared" si="6"/>
        <v>31.5</v>
      </c>
      <c r="G266" s="231">
        <f t="shared" si="6"/>
        <v>0</v>
      </c>
      <c r="H266" s="118" t="s">
        <v>66</v>
      </c>
      <c r="I266" s="232" t="s">
        <v>66</v>
      </c>
      <c r="J266" s="322">
        <f aca="true" t="shared" si="7" ref="J266:N268">SUM(J91,J39)</f>
        <v>1095</v>
      </c>
      <c r="K266" s="234">
        <f t="shared" si="7"/>
        <v>330</v>
      </c>
      <c r="L266" s="234">
        <f t="shared" si="7"/>
        <v>375</v>
      </c>
      <c r="M266" s="266">
        <f t="shared" si="7"/>
        <v>390</v>
      </c>
      <c r="N266" s="232">
        <f t="shared" si="7"/>
        <v>960</v>
      </c>
    </row>
    <row r="267" spans="1:14" ht="13.5" thickBot="1">
      <c r="A267" s="318"/>
      <c r="B267" s="225" t="s">
        <v>81</v>
      </c>
      <c r="C267" s="232" t="s">
        <v>66</v>
      </c>
      <c r="D267" s="322">
        <f t="shared" si="6"/>
        <v>0</v>
      </c>
      <c r="E267" s="234">
        <f t="shared" si="6"/>
        <v>0</v>
      </c>
      <c r="F267" s="234">
        <f t="shared" si="6"/>
        <v>0</v>
      </c>
      <c r="G267" s="231">
        <f t="shared" si="6"/>
        <v>0</v>
      </c>
      <c r="H267" s="118" t="s">
        <v>66</v>
      </c>
      <c r="I267" s="232" t="s">
        <v>66</v>
      </c>
      <c r="J267" s="322">
        <f t="shared" si="7"/>
        <v>0</v>
      </c>
      <c r="K267" s="234">
        <f t="shared" si="7"/>
        <v>0</v>
      </c>
      <c r="L267" s="234">
        <f t="shared" si="7"/>
        <v>0</v>
      </c>
      <c r="M267" s="266">
        <f t="shared" si="7"/>
        <v>0</v>
      </c>
      <c r="N267" s="232">
        <f t="shared" si="7"/>
        <v>0</v>
      </c>
    </row>
    <row r="268" spans="1:14" ht="13.5" thickBot="1">
      <c r="A268" s="177"/>
      <c r="B268" s="39" t="s">
        <v>82</v>
      </c>
      <c r="C268" s="323" t="s">
        <v>66</v>
      </c>
      <c r="D268" s="322">
        <f t="shared" si="6"/>
        <v>0</v>
      </c>
      <c r="E268" s="234">
        <f t="shared" si="6"/>
        <v>0</v>
      </c>
      <c r="F268" s="234">
        <f t="shared" si="6"/>
        <v>0</v>
      </c>
      <c r="G268" s="231">
        <f t="shared" si="6"/>
        <v>0</v>
      </c>
      <c r="H268" s="119" t="s">
        <v>66</v>
      </c>
      <c r="I268" s="238" t="s">
        <v>66</v>
      </c>
      <c r="J268" s="322">
        <f t="shared" si="7"/>
        <v>0</v>
      </c>
      <c r="K268" s="234">
        <f t="shared" si="7"/>
        <v>0</v>
      </c>
      <c r="L268" s="234">
        <f t="shared" si="7"/>
        <v>0</v>
      </c>
      <c r="M268" s="266">
        <f t="shared" si="7"/>
        <v>0</v>
      </c>
      <c r="N268" s="232">
        <f t="shared" si="7"/>
        <v>0</v>
      </c>
    </row>
    <row r="269" spans="1:14" ht="13.5" thickBot="1">
      <c r="A269" s="38" t="s">
        <v>11</v>
      </c>
      <c r="B269" s="28" t="s">
        <v>10</v>
      </c>
      <c r="C269" s="53"/>
      <c r="D269" s="56"/>
      <c r="E269" s="56"/>
      <c r="F269" s="56"/>
      <c r="G269" s="53"/>
      <c r="H269" s="53"/>
      <c r="I269" s="53"/>
      <c r="J269" s="53"/>
      <c r="K269" s="53"/>
      <c r="L269" s="53"/>
      <c r="M269" s="55"/>
      <c r="N269" s="89"/>
    </row>
    <row r="270" spans="1:14" ht="13.5" thickBot="1">
      <c r="A270" s="318"/>
      <c r="B270" s="225" t="s">
        <v>80</v>
      </c>
      <c r="C270" s="238" t="s">
        <v>66</v>
      </c>
      <c r="D270" s="322">
        <f aca="true" t="shared" si="8" ref="D270:G272">SUM(D189,D147,D97,D44)</f>
        <v>66.5</v>
      </c>
      <c r="E270" s="234">
        <f t="shared" si="8"/>
        <v>35</v>
      </c>
      <c r="F270" s="234">
        <f t="shared" si="8"/>
        <v>31.5</v>
      </c>
      <c r="G270" s="324">
        <f t="shared" si="8"/>
        <v>0</v>
      </c>
      <c r="H270" s="232" t="s">
        <v>66</v>
      </c>
      <c r="I270" s="232" t="s">
        <v>66</v>
      </c>
      <c r="J270" s="322">
        <f aca="true" t="shared" si="9" ref="J270:N272">SUM(J189,J147,J97,J44)</f>
        <v>1050</v>
      </c>
      <c r="K270" s="266">
        <f t="shared" si="9"/>
        <v>420</v>
      </c>
      <c r="L270" s="266">
        <f t="shared" si="9"/>
        <v>285</v>
      </c>
      <c r="M270" s="324">
        <f t="shared" si="9"/>
        <v>345</v>
      </c>
      <c r="N270" s="232">
        <f t="shared" si="9"/>
        <v>945</v>
      </c>
    </row>
    <row r="271" spans="1:14" ht="13.5" thickBot="1">
      <c r="A271" s="318"/>
      <c r="B271" s="225" t="s">
        <v>81</v>
      </c>
      <c r="C271" s="232" t="s">
        <v>66</v>
      </c>
      <c r="D271" s="325">
        <f t="shared" si="8"/>
        <v>0</v>
      </c>
      <c r="E271" s="314">
        <f t="shared" si="8"/>
        <v>0</v>
      </c>
      <c r="F271" s="314">
        <f t="shared" si="8"/>
        <v>0</v>
      </c>
      <c r="G271" s="324">
        <f t="shared" si="8"/>
        <v>0</v>
      </c>
      <c r="H271" s="232" t="s">
        <v>66</v>
      </c>
      <c r="I271" s="232" t="s">
        <v>66</v>
      </c>
      <c r="J271" s="325">
        <f t="shared" si="9"/>
        <v>0</v>
      </c>
      <c r="K271" s="324">
        <f t="shared" si="9"/>
        <v>0</v>
      </c>
      <c r="L271" s="324">
        <f t="shared" si="9"/>
        <v>0</v>
      </c>
      <c r="M271" s="324">
        <f t="shared" si="9"/>
        <v>0</v>
      </c>
      <c r="N271" s="238">
        <f t="shared" si="9"/>
        <v>0</v>
      </c>
    </row>
    <row r="272" spans="1:14" ht="13.5" thickBot="1">
      <c r="A272" s="177"/>
      <c r="B272" s="39" t="s">
        <v>82</v>
      </c>
      <c r="C272" s="323" t="s">
        <v>66</v>
      </c>
      <c r="D272" s="325">
        <f t="shared" si="8"/>
        <v>0</v>
      </c>
      <c r="E272" s="314">
        <f t="shared" si="8"/>
        <v>0</v>
      </c>
      <c r="F272" s="264">
        <f t="shared" si="8"/>
        <v>0</v>
      </c>
      <c r="G272" s="231">
        <f t="shared" si="8"/>
        <v>0</v>
      </c>
      <c r="H272" s="238" t="s">
        <v>66</v>
      </c>
      <c r="I272" s="232" t="s">
        <v>66</v>
      </c>
      <c r="J272" s="325">
        <f t="shared" si="9"/>
        <v>0</v>
      </c>
      <c r="K272" s="324">
        <f t="shared" si="9"/>
        <v>0</v>
      </c>
      <c r="L272" s="324">
        <f t="shared" si="9"/>
        <v>0</v>
      </c>
      <c r="M272" s="324">
        <f t="shared" si="9"/>
        <v>0</v>
      </c>
      <c r="N272" s="238">
        <f t="shared" si="9"/>
        <v>0</v>
      </c>
    </row>
    <row r="273" spans="1:14" ht="13.5" thickBot="1">
      <c r="A273" s="38" t="s">
        <v>12</v>
      </c>
      <c r="B273" s="28" t="s">
        <v>13</v>
      </c>
      <c r="C273" s="53"/>
      <c r="D273" s="56"/>
      <c r="E273" s="56"/>
      <c r="F273" s="56"/>
      <c r="G273" s="53"/>
      <c r="H273" s="53"/>
      <c r="I273" s="53"/>
      <c r="J273" s="53"/>
      <c r="K273" s="53"/>
      <c r="L273" s="53"/>
      <c r="M273" s="55"/>
      <c r="N273" s="89"/>
    </row>
    <row r="274" spans="1:14" ht="13.5" thickBot="1">
      <c r="A274" s="318"/>
      <c r="B274" s="225" t="s">
        <v>80</v>
      </c>
      <c r="C274" s="238" t="s">
        <v>66</v>
      </c>
      <c r="D274" s="322">
        <f>SUM(D236,D201,D157,D106,D50)</f>
        <v>142</v>
      </c>
      <c r="E274" s="266">
        <f>SUM(E236,E201,E157,E106,E50)</f>
        <v>68</v>
      </c>
      <c r="F274" s="266">
        <f>SUM(F236,F201,F157,F106,F50)</f>
        <v>74</v>
      </c>
      <c r="G274" s="231">
        <f>SUM(G236,G201,G157,G106,G50)</f>
        <v>0</v>
      </c>
      <c r="H274" s="118" t="s">
        <v>66</v>
      </c>
      <c r="I274" s="118" t="s">
        <v>66</v>
      </c>
      <c r="J274" s="322">
        <f aca="true" t="shared" si="10" ref="J274:N276">SUM(J236,J201,J157,J106,J50)</f>
        <v>2044</v>
      </c>
      <c r="K274" s="234">
        <f t="shared" si="10"/>
        <v>780</v>
      </c>
      <c r="L274" s="234">
        <f t="shared" si="10"/>
        <v>240</v>
      </c>
      <c r="M274" s="324">
        <f t="shared" si="10"/>
        <v>1024</v>
      </c>
      <c r="N274" s="238">
        <f t="shared" si="10"/>
        <v>2220</v>
      </c>
    </row>
    <row r="275" spans="1:14" ht="13.5" thickBot="1">
      <c r="A275" s="318"/>
      <c r="B275" s="225" t="s">
        <v>81</v>
      </c>
      <c r="C275" s="232" t="s">
        <v>66</v>
      </c>
      <c r="D275" s="325">
        <f aca="true" t="shared" si="11" ref="D275:F276">SUM(D237,D202,D158,D107,D51)</f>
        <v>0</v>
      </c>
      <c r="E275" s="324">
        <f t="shared" si="11"/>
        <v>0</v>
      </c>
      <c r="F275" s="324">
        <f t="shared" si="11"/>
        <v>0</v>
      </c>
      <c r="G275" s="231">
        <v>0</v>
      </c>
      <c r="H275" s="118" t="s">
        <v>66</v>
      </c>
      <c r="I275" s="118" t="s">
        <v>66</v>
      </c>
      <c r="J275" s="325">
        <f t="shared" si="10"/>
        <v>0</v>
      </c>
      <c r="K275" s="314">
        <f t="shared" si="10"/>
        <v>0</v>
      </c>
      <c r="L275" s="314">
        <f t="shared" si="10"/>
        <v>0</v>
      </c>
      <c r="M275" s="324">
        <f t="shared" si="10"/>
        <v>0</v>
      </c>
      <c r="N275" s="238">
        <f t="shared" si="10"/>
        <v>0</v>
      </c>
    </row>
    <row r="276" spans="1:14" ht="13.5" thickBot="1">
      <c r="A276" s="177"/>
      <c r="B276" s="39" t="s">
        <v>82</v>
      </c>
      <c r="C276" s="323" t="s">
        <v>66</v>
      </c>
      <c r="D276" s="325">
        <f t="shared" si="11"/>
        <v>92</v>
      </c>
      <c r="E276" s="324">
        <f t="shared" si="11"/>
        <v>42</v>
      </c>
      <c r="F276" s="324">
        <f t="shared" si="11"/>
        <v>50</v>
      </c>
      <c r="G276" s="269">
        <v>0</v>
      </c>
      <c r="H276" s="119" t="s">
        <v>66</v>
      </c>
      <c r="I276" s="119" t="s">
        <v>66</v>
      </c>
      <c r="J276" s="325">
        <f t="shared" si="10"/>
        <v>1200</v>
      </c>
      <c r="K276" s="314">
        <f t="shared" si="10"/>
        <v>480</v>
      </c>
      <c r="L276" s="314">
        <f t="shared" si="10"/>
        <v>60</v>
      </c>
      <c r="M276" s="324">
        <f t="shared" si="10"/>
        <v>720</v>
      </c>
      <c r="N276" s="238">
        <f t="shared" si="10"/>
        <v>1500</v>
      </c>
    </row>
    <row r="277" spans="1:14" ht="13.5" thickBot="1">
      <c r="A277" s="38" t="s">
        <v>61</v>
      </c>
      <c r="B277" s="28" t="s">
        <v>14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5"/>
      <c r="N277" s="89"/>
    </row>
    <row r="278" spans="1:14" ht="13.5" thickBot="1">
      <c r="A278" s="190"/>
      <c r="B278" s="225" t="s">
        <v>80</v>
      </c>
      <c r="C278" s="238" t="s">
        <v>66</v>
      </c>
      <c r="D278" s="325">
        <v>0</v>
      </c>
      <c r="E278" s="324">
        <v>0</v>
      </c>
      <c r="F278" s="314">
        <v>0</v>
      </c>
      <c r="G278" s="231">
        <v>0</v>
      </c>
      <c r="H278" s="118" t="s">
        <v>66</v>
      </c>
      <c r="I278" s="232" t="s">
        <v>66</v>
      </c>
      <c r="J278" s="53">
        <v>0</v>
      </c>
      <c r="K278" s="234">
        <v>0</v>
      </c>
      <c r="L278" s="234">
        <v>0</v>
      </c>
      <c r="M278" s="161"/>
      <c r="N278" s="89">
        <v>0</v>
      </c>
    </row>
    <row r="279" spans="1:14" ht="13.5" thickBot="1">
      <c r="A279" s="177"/>
      <c r="B279" s="169" t="s">
        <v>81</v>
      </c>
      <c r="C279" s="253" t="s">
        <v>66</v>
      </c>
      <c r="D279" s="320">
        <v>0</v>
      </c>
      <c r="E279" s="254">
        <v>0</v>
      </c>
      <c r="F279" s="255">
        <v>0</v>
      </c>
      <c r="G279" s="256">
        <v>0</v>
      </c>
      <c r="H279" s="257" t="s">
        <v>66</v>
      </c>
      <c r="I279" s="253" t="s">
        <v>66</v>
      </c>
      <c r="J279" s="176">
        <v>0</v>
      </c>
      <c r="K279" s="255">
        <v>0</v>
      </c>
      <c r="L279" s="255">
        <v>0</v>
      </c>
      <c r="M279" s="161"/>
      <c r="N279" s="89">
        <v>0</v>
      </c>
    </row>
    <row r="280" spans="1:14" ht="13.5" thickBot="1">
      <c r="A280" s="318"/>
      <c r="B280" s="40" t="s">
        <v>82</v>
      </c>
      <c r="C280" s="232" t="s">
        <v>66</v>
      </c>
      <c r="D280" s="322">
        <v>0</v>
      </c>
      <c r="E280" s="266">
        <v>0</v>
      </c>
      <c r="F280" s="234">
        <v>0</v>
      </c>
      <c r="G280" s="231">
        <v>0</v>
      </c>
      <c r="H280" s="118" t="s">
        <v>66</v>
      </c>
      <c r="I280" s="232" t="s">
        <v>66</v>
      </c>
      <c r="J280" s="53">
        <v>0</v>
      </c>
      <c r="K280" s="234">
        <v>0</v>
      </c>
      <c r="L280" s="234">
        <v>0</v>
      </c>
      <c r="M280" s="79"/>
      <c r="N280" s="80">
        <v>0</v>
      </c>
    </row>
    <row r="281" spans="1:14" ht="13.5" thickBot="1">
      <c r="A281" s="38" t="s">
        <v>62</v>
      </c>
      <c r="B281" s="28" t="s">
        <v>67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5"/>
      <c r="N281" s="89"/>
    </row>
    <row r="282" spans="1:14" ht="12.75">
      <c r="A282" s="132">
        <v>1</v>
      </c>
      <c r="B282" s="144" t="s">
        <v>142</v>
      </c>
      <c r="C282" s="100" t="s">
        <v>66</v>
      </c>
      <c r="D282" s="92">
        <v>0.5</v>
      </c>
      <c r="E282" s="50">
        <v>0.5</v>
      </c>
      <c r="F282" s="50">
        <v>0</v>
      </c>
      <c r="G282" s="96">
        <v>0</v>
      </c>
      <c r="H282" s="100" t="s">
        <v>66</v>
      </c>
      <c r="I282" s="121" t="s">
        <v>66</v>
      </c>
      <c r="J282" s="92">
        <v>4</v>
      </c>
      <c r="K282" s="50">
        <v>4</v>
      </c>
      <c r="L282" s="50">
        <v>0</v>
      </c>
      <c r="M282" s="71">
        <v>0</v>
      </c>
      <c r="N282" s="72">
        <v>0</v>
      </c>
    </row>
    <row r="283" spans="1:14" s="43" customFormat="1" ht="12.75">
      <c r="A283" s="133">
        <v>2</v>
      </c>
      <c r="B283" s="145" t="s">
        <v>36</v>
      </c>
      <c r="C283" s="101" t="s">
        <v>66</v>
      </c>
      <c r="D283" s="93">
        <v>0.5</v>
      </c>
      <c r="E283" s="48">
        <v>0.5</v>
      </c>
      <c r="F283" s="48">
        <v>0</v>
      </c>
      <c r="G283" s="97">
        <v>0</v>
      </c>
      <c r="H283" s="101" t="s">
        <v>66</v>
      </c>
      <c r="I283" s="122" t="s">
        <v>66</v>
      </c>
      <c r="J283" s="93">
        <v>4</v>
      </c>
      <c r="K283" s="48">
        <v>4</v>
      </c>
      <c r="L283" s="48">
        <v>0</v>
      </c>
      <c r="M283" s="73">
        <v>0</v>
      </c>
      <c r="N283" s="74">
        <v>0</v>
      </c>
    </row>
    <row r="284" spans="1:14" ht="12.75">
      <c r="A284" s="133">
        <v>3</v>
      </c>
      <c r="B284" s="146" t="s">
        <v>152</v>
      </c>
      <c r="C284" s="101" t="s">
        <v>66</v>
      </c>
      <c r="D284" s="93">
        <v>0.25</v>
      </c>
      <c r="E284" s="50">
        <v>0.25</v>
      </c>
      <c r="F284" s="48">
        <v>0</v>
      </c>
      <c r="G284" s="97">
        <v>0</v>
      </c>
      <c r="H284" s="101" t="s">
        <v>66</v>
      </c>
      <c r="I284" s="122" t="s">
        <v>66</v>
      </c>
      <c r="J284" s="93">
        <v>2</v>
      </c>
      <c r="K284" s="48">
        <v>2</v>
      </c>
      <c r="L284" s="48">
        <v>0</v>
      </c>
      <c r="M284" s="73">
        <v>0</v>
      </c>
      <c r="N284" s="74">
        <v>0</v>
      </c>
    </row>
    <row r="285" spans="1:14" ht="13.5" thickBot="1">
      <c r="A285" s="148">
        <v>4</v>
      </c>
      <c r="B285" s="147" t="s">
        <v>132</v>
      </c>
      <c r="C285" s="102" t="s">
        <v>66</v>
      </c>
      <c r="D285" s="219">
        <v>0.25</v>
      </c>
      <c r="E285" s="220">
        <v>0.25</v>
      </c>
      <c r="F285" s="220">
        <v>0</v>
      </c>
      <c r="G285" s="98">
        <v>0</v>
      </c>
      <c r="H285" s="102" t="s">
        <v>66</v>
      </c>
      <c r="I285" s="123" t="s">
        <v>66</v>
      </c>
      <c r="J285" s="219">
        <v>2</v>
      </c>
      <c r="K285" s="220">
        <v>2</v>
      </c>
      <c r="L285" s="220">
        <v>0</v>
      </c>
      <c r="M285" s="76">
        <v>0</v>
      </c>
      <c r="N285" s="82">
        <v>0</v>
      </c>
    </row>
    <row r="286" spans="1:14" ht="13.5" thickBot="1">
      <c r="A286" s="140" t="s">
        <v>63</v>
      </c>
      <c r="B286" s="114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89"/>
    </row>
    <row r="287" spans="1:14" ht="13.5" thickBot="1">
      <c r="A287" s="225"/>
      <c r="B287" s="116" t="s">
        <v>149</v>
      </c>
      <c r="C287" s="107" t="s">
        <v>66</v>
      </c>
      <c r="D287" s="159">
        <v>4</v>
      </c>
      <c r="E287" s="160">
        <v>0</v>
      </c>
      <c r="F287" s="160">
        <v>0</v>
      </c>
      <c r="G287" s="161">
        <v>4</v>
      </c>
      <c r="H287" s="89" t="s">
        <v>66</v>
      </c>
      <c r="I287" s="107" t="s">
        <v>66</v>
      </c>
      <c r="J287" s="159">
        <v>0</v>
      </c>
      <c r="K287" s="160">
        <v>0</v>
      </c>
      <c r="L287" s="160">
        <v>0</v>
      </c>
      <c r="M287" s="161">
        <v>0</v>
      </c>
      <c r="N287" s="89">
        <v>160</v>
      </c>
    </row>
    <row r="288" spans="1:3" ht="13.5" thickBot="1">
      <c r="A288" s="1"/>
      <c r="B288" s="1"/>
      <c r="C288" s="176"/>
    </row>
    <row r="289" spans="1:13" ht="12.75">
      <c r="A289" s="15" t="s">
        <v>8</v>
      </c>
      <c r="B289" s="7" t="s">
        <v>38</v>
      </c>
      <c r="C289" s="326"/>
      <c r="D289" s="403" t="s">
        <v>35</v>
      </c>
      <c r="E289" s="394"/>
      <c r="F289" s="393" t="s">
        <v>57</v>
      </c>
      <c r="G289" s="394"/>
      <c r="H289" s="5"/>
      <c r="I289" s="15" t="s">
        <v>9</v>
      </c>
      <c r="J289" s="32" t="s">
        <v>27</v>
      </c>
      <c r="K289" s="33"/>
      <c r="L289" s="33"/>
      <c r="M289" s="327"/>
    </row>
    <row r="290" spans="1:13" ht="12.75">
      <c r="A290" s="4"/>
      <c r="B290" s="29" t="s">
        <v>37</v>
      </c>
      <c r="C290" s="176"/>
      <c r="D290" s="12" t="s">
        <v>39</v>
      </c>
      <c r="E290" s="221" t="s">
        <v>56</v>
      </c>
      <c r="F290" s="11" t="s">
        <v>39</v>
      </c>
      <c r="G290" s="21" t="s">
        <v>56</v>
      </c>
      <c r="H290" s="182"/>
      <c r="I290" s="177"/>
      <c r="J290" s="35" t="s">
        <v>30</v>
      </c>
      <c r="K290" s="6"/>
      <c r="L290" s="6"/>
      <c r="M290" s="31" t="s">
        <v>56</v>
      </c>
    </row>
    <row r="291" spans="1:13" ht="13.5" thickBot="1">
      <c r="A291" s="190"/>
      <c r="B291" s="30" t="s">
        <v>71</v>
      </c>
      <c r="C291" s="264"/>
      <c r="D291" s="41" t="s">
        <v>52</v>
      </c>
      <c r="E291" s="328"/>
      <c r="F291" s="182"/>
      <c r="G291" s="328"/>
      <c r="H291" s="182"/>
      <c r="I291" s="177"/>
      <c r="J291" s="34" t="s">
        <v>26</v>
      </c>
      <c r="K291" s="10"/>
      <c r="L291" s="10"/>
      <c r="M291" s="328"/>
    </row>
    <row r="292" spans="1:13" ht="13.5" thickBot="1">
      <c r="A292" s="190"/>
      <c r="B292" s="149" t="s">
        <v>72</v>
      </c>
      <c r="C292" s="329"/>
      <c r="D292" s="330">
        <f>SUM(D259)</f>
        <v>300</v>
      </c>
      <c r="E292" s="331">
        <v>100</v>
      </c>
      <c r="F292" s="47">
        <f>SUM(J259,N259)</f>
        <v>9066</v>
      </c>
      <c r="G292" s="331">
        <v>100</v>
      </c>
      <c r="H292" s="182"/>
      <c r="I292" s="385" t="s">
        <v>58</v>
      </c>
      <c r="J292" s="386"/>
      <c r="K292" s="386"/>
      <c r="L292" s="386"/>
      <c r="M292" s="332"/>
    </row>
    <row r="293" spans="1:13" ht="14.25">
      <c r="A293" s="177">
        <v>1</v>
      </c>
      <c r="B293" s="150" t="s">
        <v>22</v>
      </c>
      <c r="C293" s="333"/>
      <c r="D293" s="334"/>
      <c r="E293" s="335"/>
      <c r="F293" s="336"/>
      <c r="G293" s="335"/>
      <c r="H293" s="182"/>
      <c r="I293" s="337">
        <v>1</v>
      </c>
      <c r="J293" s="336" t="s">
        <v>125</v>
      </c>
      <c r="K293" s="336"/>
      <c r="L293" s="336"/>
      <c r="M293" s="335">
        <v>81.33</v>
      </c>
    </row>
    <row r="294" spans="1:13" ht="14.25">
      <c r="A294" s="319"/>
      <c r="B294" s="151" t="s">
        <v>85</v>
      </c>
      <c r="C294" s="338"/>
      <c r="D294" s="339">
        <f>SUM(E259)</f>
        <v>151</v>
      </c>
      <c r="E294" s="340">
        <f>D294*100/D292</f>
        <v>50.333333333333336</v>
      </c>
      <c r="F294" s="341">
        <f>SUM(J259)</f>
        <v>4541</v>
      </c>
      <c r="G294" s="342">
        <f>F294*100/F292</f>
        <v>50.088241782484005</v>
      </c>
      <c r="H294" s="182"/>
      <c r="I294" s="343">
        <v>2</v>
      </c>
      <c r="J294" s="336" t="s">
        <v>126</v>
      </c>
      <c r="K294" s="336"/>
      <c r="L294" s="336"/>
      <c r="M294" s="335">
        <v>17.33</v>
      </c>
    </row>
    <row r="295" spans="1:13" ht="14.25">
      <c r="A295" s="344">
        <v>2</v>
      </c>
      <c r="B295" s="153" t="s">
        <v>20</v>
      </c>
      <c r="C295" s="345"/>
      <c r="D295" s="346">
        <f>SUM(D266)</f>
        <v>68</v>
      </c>
      <c r="E295" s="347">
        <f>D295*100/D292</f>
        <v>22.666666666666668</v>
      </c>
      <c r="F295" s="348">
        <f>SUM(J266,N266)</f>
        <v>2055</v>
      </c>
      <c r="G295" s="347">
        <f>F295*100/F292</f>
        <v>22.667107875579088</v>
      </c>
      <c r="H295" s="182"/>
      <c r="I295" s="349">
        <v>3</v>
      </c>
      <c r="J295" s="336" t="s">
        <v>127</v>
      </c>
      <c r="K295" s="336"/>
      <c r="L295" s="336"/>
      <c r="M295" s="335">
        <v>1.34</v>
      </c>
    </row>
    <row r="296" spans="1:13" ht="14.25">
      <c r="A296" s="321">
        <v>3</v>
      </c>
      <c r="B296" s="152" t="s">
        <v>23</v>
      </c>
      <c r="C296" s="350"/>
      <c r="D296" s="351"/>
      <c r="E296" s="352"/>
      <c r="F296" s="262"/>
      <c r="G296" s="352"/>
      <c r="H296" s="182"/>
      <c r="I296" s="186"/>
      <c r="J296" s="387"/>
      <c r="K296" s="388"/>
      <c r="L296" s="388"/>
      <c r="M296" s="328"/>
    </row>
    <row r="297" spans="1:13" ht="14.25">
      <c r="A297" s="319"/>
      <c r="B297" s="151" t="s">
        <v>24</v>
      </c>
      <c r="C297" s="338"/>
      <c r="D297" s="353">
        <v>0</v>
      </c>
      <c r="E297" s="342">
        <v>0</v>
      </c>
      <c r="F297" s="341">
        <v>0</v>
      </c>
      <c r="G297" s="342">
        <v>0</v>
      </c>
      <c r="H297" s="182"/>
      <c r="I297" s="186"/>
      <c r="J297" s="387"/>
      <c r="K297" s="388"/>
      <c r="L297" s="388"/>
      <c r="M297" s="328"/>
    </row>
    <row r="298" spans="1:13" ht="14.25">
      <c r="A298" s="321">
        <v>4</v>
      </c>
      <c r="B298" s="152" t="s">
        <v>25</v>
      </c>
      <c r="C298" s="350"/>
      <c r="D298" s="351">
        <f>SUM(D282:D285,D262)</f>
        <v>19.5</v>
      </c>
      <c r="E298" s="352">
        <f>D298*100/D292</f>
        <v>6.5</v>
      </c>
      <c r="F298" s="262">
        <f>SUM(J282:J285,J262,N262)</f>
        <v>592</v>
      </c>
      <c r="G298" s="352">
        <f>F298*100/F292</f>
        <v>6.529891903816457</v>
      </c>
      <c r="H298" s="182"/>
      <c r="I298" s="186"/>
      <c r="J298" s="387"/>
      <c r="K298" s="388"/>
      <c r="L298" s="388"/>
      <c r="M298" s="328"/>
    </row>
    <row r="299" spans="1:13" ht="14.25">
      <c r="A299" s="319"/>
      <c r="B299" s="151" t="s">
        <v>21</v>
      </c>
      <c r="C299" s="338"/>
      <c r="D299" s="353"/>
      <c r="E299" s="342"/>
      <c r="F299" s="341"/>
      <c r="G299" s="342"/>
      <c r="H299" s="182"/>
      <c r="I299" s="186"/>
      <c r="J299" s="387"/>
      <c r="K299" s="388"/>
      <c r="L299" s="388"/>
      <c r="M299" s="328"/>
    </row>
    <row r="300" spans="1:13" ht="14.25">
      <c r="A300" s="354">
        <v>5</v>
      </c>
      <c r="B300" s="153" t="s">
        <v>84</v>
      </c>
      <c r="C300" s="345"/>
      <c r="D300" s="346">
        <f>SUM(D276,D264)</f>
        <v>94</v>
      </c>
      <c r="E300" s="347">
        <f>D300*100/D292</f>
        <v>31.333333333333332</v>
      </c>
      <c r="F300" s="348">
        <f>SUM(J276,N276,N264,J264)</f>
        <v>2764</v>
      </c>
      <c r="G300" s="347">
        <f>F300*100/F292</f>
        <v>30.487535848224134</v>
      </c>
      <c r="H300" s="182"/>
      <c r="I300" s="186"/>
      <c r="J300" s="387"/>
      <c r="K300" s="388"/>
      <c r="L300" s="388"/>
      <c r="M300" s="328"/>
    </row>
    <row r="301" spans="1:13" ht="14.25">
      <c r="A301" s="355">
        <v>6</v>
      </c>
      <c r="B301" s="153" t="s">
        <v>60</v>
      </c>
      <c r="C301" s="345"/>
      <c r="D301" s="346">
        <v>4</v>
      </c>
      <c r="E301" s="347">
        <f>D301*100/D292</f>
        <v>1.3333333333333333</v>
      </c>
      <c r="F301" s="348">
        <v>160</v>
      </c>
      <c r="G301" s="347">
        <f>F301*100/F292</f>
        <v>1.7648356496801236</v>
      </c>
      <c r="I301" s="356"/>
      <c r="J301" s="389"/>
      <c r="K301" s="390"/>
      <c r="L301" s="390"/>
      <c r="M301" s="357"/>
    </row>
    <row r="302" spans="1:13" ht="15" thickBot="1">
      <c r="A302" s="358">
        <v>7</v>
      </c>
      <c r="B302" s="359" t="s">
        <v>59</v>
      </c>
      <c r="C302" s="360"/>
      <c r="D302" s="361">
        <v>2</v>
      </c>
      <c r="E302" s="362">
        <f>D302*100/D292</f>
        <v>0.6666666666666666</v>
      </c>
      <c r="F302" s="363">
        <v>60</v>
      </c>
      <c r="G302" s="362">
        <f>F302*100/F292</f>
        <v>0.6618133686300464</v>
      </c>
      <c r="I302" s="383" t="s">
        <v>70</v>
      </c>
      <c r="J302" s="384"/>
      <c r="K302" s="384"/>
      <c r="L302" s="384"/>
      <c r="M302" s="364">
        <f>SUM(M293:M301)</f>
        <v>100</v>
      </c>
    </row>
    <row r="303" ht="12.75">
      <c r="A303" s="185"/>
    </row>
    <row r="304" spans="2:7" ht="12.75">
      <c r="B304" s="400" t="s">
        <v>86</v>
      </c>
      <c r="C304" s="400"/>
      <c r="D304" s="400"/>
      <c r="E304" s="400"/>
      <c r="F304" s="400"/>
      <c r="G304" s="400"/>
    </row>
    <row r="305" spans="2:7" ht="12.75">
      <c r="B305" s="400"/>
      <c r="C305" s="400"/>
      <c r="D305" s="400"/>
      <c r="E305" s="400"/>
      <c r="F305" s="400"/>
      <c r="G305" s="400"/>
    </row>
    <row r="306" spans="2:7" ht="12.75">
      <c r="B306" s="400"/>
      <c r="C306" s="400"/>
      <c r="D306" s="400"/>
      <c r="E306" s="400"/>
      <c r="F306" s="400"/>
      <c r="G306" s="400"/>
    </row>
    <row r="323" ht="12.75" customHeight="1"/>
    <row r="341" ht="12.75">
      <c r="N341" s="1"/>
    </row>
    <row r="363" ht="12.75" customHeight="1"/>
  </sheetData>
  <sheetProtection/>
  <mergeCells count="48">
    <mergeCell ref="A58:B58"/>
    <mergeCell ref="A164:B164"/>
    <mergeCell ref="A208:B208"/>
    <mergeCell ref="A260:B260"/>
    <mergeCell ref="A60:B60"/>
    <mergeCell ref="B304:G306"/>
    <mergeCell ref="A166:B166"/>
    <mergeCell ref="A163:B163"/>
    <mergeCell ref="A118:B118"/>
    <mergeCell ref="D289:E289"/>
    <mergeCell ref="D216:F216"/>
    <mergeCell ref="A210:B210"/>
    <mergeCell ref="J216:M216"/>
    <mergeCell ref="A207:B207"/>
    <mergeCell ref="F289:G289"/>
    <mergeCell ref="D252:F252"/>
    <mergeCell ref="A259:B259"/>
    <mergeCell ref="B251:E251"/>
    <mergeCell ref="J252:M252"/>
    <mergeCell ref="K253:L253"/>
    <mergeCell ref="I302:L302"/>
    <mergeCell ref="I292:L292"/>
    <mergeCell ref="J296:L296"/>
    <mergeCell ref="J297:L297"/>
    <mergeCell ref="J298:L298"/>
    <mergeCell ref="J299:L299"/>
    <mergeCell ref="J300:L300"/>
    <mergeCell ref="J301:L301"/>
    <mergeCell ref="A243:B243"/>
    <mergeCell ref="A240:B240"/>
    <mergeCell ref="A241:B241"/>
    <mergeCell ref="K68:L68"/>
    <mergeCell ref="D126:F126"/>
    <mergeCell ref="J126:M126"/>
    <mergeCell ref="K217:L217"/>
    <mergeCell ref="K127:L127"/>
    <mergeCell ref="D175:F175"/>
    <mergeCell ref="J175:M175"/>
    <mergeCell ref="K176:L176"/>
    <mergeCell ref="M1:N1"/>
    <mergeCell ref="J67:M67"/>
    <mergeCell ref="A2:M2"/>
    <mergeCell ref="D14:F14"/>
    <mergeCell ref="A57:B57"/>
    <mergeCell ref="K15:L15"/>
    <mergeCell ref="A3:M3"/>
    <mergeCell ref="J14:M14"/>
    <mergeCell ref="D67:F67"/>
  </mergeCells>
  <printOptions/>
  <pageMargins left="0.25" right="0.25" top="0.2741228070175439" bottom="0.23300438596491227" header="0.3" footer="0.3"/>
  <pageSetup horizontalDpi="300" verticalDpi="300" orientation="landscape" paperSize="9" r:id="rId1"/>
  <rowBreaks count="8" manualBreakCount="8">
    <brk id="41" max="255" man="1"/>
    <brk id="64" max="255" man="1"/>
    <brk id="124" max="255" man="1"/>
    <brk id="159" max="255" man="1"/>
    <brk id="173" max="255" man="1"/>
    <brk id="214" max="255" man="1"/>
    <brk id="250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UWM</cp:lastModifiedBy>
  <cp:lastPrinted>2012-06-01T13:36:29Z</cp:lastPrinted>
  <dcterms:created xsi:type="dcterms:W3CDTF">2011-12-11T10:20:19Z</dcterms:created>
  <dcterms:modified xsi:type="dcterms:W3CDTF">2013-03-25T11:39:03Z</dcterms:modified>
  <cp:category/>
  <cp:version/>
  <cp:contentType/>
  <cp:contentStatus/>
</cp:coreProperties>
</file>