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05" activeTab="0"/>
  </bookViews>
  <sheets>
    <sheet name="Licencjat" sheetId="1" r:id="rId1"/>
  </sheets>
  <definedNames/>
  <calcPr fullCalcOnLoad="1"/>
</workbook>
</file>

<file path=xl/sharedStrings.xml><?xml version="1.0" encoding="utf-8"?>
<sst xmlns="http://schemas.openxmlformats.org/spreadsheetml/2006/main" count="619" uniqueCount="121">
  <si>
    <t>Lp.</t>
  </si>
  <si>
    <t>ogółem</t>
  </si>
  <si>
    <t>Język obcy</t>
  </si>
  <si>
    <t>Technologie informacyjne</t>
  </si>
  <si>
    <t>I</t>
  </si>
  <si>
    <t>II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</si>
  <si>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</si>
  <si>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</si>
  <si>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</si>
  <si>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</si>
  <si>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</si>
  <si>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</si>
  <si>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</si>
  <si>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</si>
  <si>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x</t>
  </si>
  <si>
    <t>ćwiczenia**</t>
  </si>
  <si>
    <t>* inne np. godziny konsultacji (bezpośrednie, e-mailowe, etc.)  - godziny nie są wliczone do pensum</t>
  </si>
  <si>
    <t xml:space="preserve"> Plan studiów na kierunku EKONOMIA</t>
  </si>
  <si>
    <t>Nazwa modułu/przedmiotu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</si>
  <si>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</si>
  <si>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</si>
  <si>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</si>
  <si>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</si>
  <si>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</si>
  <si>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w tym: zajęcia zorganizowane</t>
  </si>
  <si>
    <t>Z</t>
  </si>
  <si>
    <t>Liczba pkt ECTS/ godz.dyd. (ogółem)</t>
  </si>
  <si>
    <t>Liczba pkt ECTS/ godz.dyd. (zajęcia praktyczne)</t>
  </si>
  <si>
    <r>
      <rPr>
        <sz val="10"/>
        <rFont val="Arial"/>
        <family val="2"/>
      </rPr>
      <t>Liczba pkt ECTS/ godz.dyd.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(przedmioty fakultatywne)</t>
    </r>
  </si>
  <si>
    <t>Mikroekonomia</t>
  </si>
  <si>
    <t>E</t>
  </si>
  <si>
    <t>Matematyka</t>
  </si>
  <si>
    <t>Zarządzanie</t>
  </si>
  <si>
    <r>
      <t xml:space="preserve">Liczba pkt ECTS/ godz.dyd. </t>
    </r>
    <r>
      <rPr>
        <sz val="10"/>
        <rFont val="Arial"/>
        <family val="2"/>
      </rPr>
      <t>(zajęcia praktyczne)</t>
    </r>
  </si>
  <si>
    <t>Liczba pkt ECTS/ godz.dyd. (przedmioty fakultatywne)</t>
  </si>
  <si>
    <r>
      <t xml:space="preserve">Profil kształcenia: </t>
    </r>
    <r>
      <rPr>
        <sz val="11"/>
        <rFont val="Arial"/>
        <family val="2"/>
      </rPr>
      <t>ogólnoakademicki</t>
    </r>
  </si>
  <si>
    <r>
      <t>Forma kształcenia/poziom studiów:</t>
    </r>
    <r>
      <rPr>
        <sz val="11"/>
        <rFont val="Arial"/>
        <family val="2"/>
      </rPr>
      <t xml:space="preserve"> I stopnia</t>
    </r>
  </si>
  <si>
    <r>
      <t>Uzyskane kwalifikacje:</t>
    </r>
    <r>
      <rPr>
        <sz val="11"/>
        <rFont val="Arial"/>
        <family val="2"/>
      </rPr>
      <t xml:space="preserve"> I stopnia, tytuł licencjata</t>
    </r>
  </si>
  <si>
    <r>
      <t xml:space="preserve">Obszar kształcenia: </t>
    </r>
    <r>
      <rPr>
        <sz val="11"/>
        <rFont val="Arial"/>
        <family val="2"/>
      </rPr>
      <t>w zakresie nauk społecznych</t>
    </r>
  </si>
  <si>
    <t xml:space="preserve">Rok studiów: pierwszy   </t>
  </si>
  <si>
    <t xml:space="preserve">Semestr: pierwszy      </t>
  </si>
  <si>
    <t xml:space="preserve">Liczba pkt ECTS/ godz.dyd. w I semestrze </t>
  </si>
  <si>
    <t xml:space="preserve">Semestr: drugi     </t>
  </si>
  <si>
    <t>Prawo</t>
  </si>
  <si>
    <t>Statystyka opisowa</t>
  </si>
  <si>
    <t>Podstawy makroekonomii</t>
  </si>
  <si>
    <t>Międzynarodowe stosunki gospodarcze</t>
  </si>
  <si>
    <t>Rachunkowość</t>
  </si>
  <si>
    <t>O Wymagania ogólne</t>
  </si>
  <si>
    <t>A Podstawowych</t>
  </si>
  <si>
    <t>B Kierunkowych</t>
  </si>
  <si>
    <t>E Inne wymagania</t>
  </si>
  <si>
    <t>Podstawy marketingu</t>
  </si>
  <si>
    <t>Ekonomika przedsiębiorstw</t>
  </si>
  <si>
    <t xml:space="preserve">Liczba pkt ECTS/ godz.dyd. w II semestrze </t>
  </si>
  <si>
    <t>III</t>
  </si>
  <si>
    <t>Ekonometria</t>
  </si>
  <si>
    <t>Polityka gospodarcza</t>
  </si>
  <si>
    <t>Polityka społeczna</t>
  </si>
  <si>
    <t>Przedmiot do wyboru - F3</t>
  </si>
  <si>
    <t>Organizacja rynku w UE</t>
  </si>
  <si>
    <t>Analiza rynku</t>
  </si>
  <si>
    <t>Etykieta</t>
  </si>
  <si>
    <t>Ergonomia</t>
  </si>
  <si>
    <t>Ochrona własności intelektualnej</t>
  </si>
  <si>
    <t>Współczesne teorie przedsiębiorstwa</t>
  </si>
  <si>
    <t xml:space="preserve">Liczba pkt ECTS/ godz.dyd. w III semestrze </t>
  </si>
  <si>
    <t xml:space="preserve">Rok studiów: drugi </t>
  </si>
  <si>
    <t xml:space="preserve">Semestr: czwarty   </t>
  </si>
  <si>
    <t>IV</t>
  </si>
  <si>
    <t>Podstawy wyceny</t>
  </si>
  <si>
    <t>Metody wyceny projektów gospodarczych</t>
  </si>
  <si>
    <t>Ekonomika konsumpcji</t>
  </si>
  <si>
    <t>Ubezpieczenia i reasekuracja</t>
  </si>
  <si>
    <t>Gospodarka regionalna</t>
  </si>
  <si>
    <t>Finanse publiczne i rynki finansowe</t>
  </si>
  <si>
    <t>Seminarium licencjackie</t>
  </si>
  <si>
    <t>Wielowymiarowa analiza rynku</t>
  </si>
  <si>
    <t>Praktyka</t>
  </si>
  <si>
    <t>Praktyka kierunkowa</t>
  </si>
  <si>
    <t xml:space="preserve">Liczba pkt ECTS/ godz.dyd. w IV semestrze </t>
  </si>
  <si>
    <t>Semestr: piąty</t>
  </si>
  <si>
    <t>V</t>
  </si>
  <si>
    <t>Teoria gier i decyzji</t>
  </si>
  <si>
    <t>Ekonomia środowiska</t>
  </si>
  <si>
    <t>Innowacyjność przedsiębiorstw</t>
  </si>
  <si>
    <t>Ekonomika procesów wytwórczych</t>
  </si>
  <si>
    <t>Negocjacje biznesowe</t>
  </si>
  <si>
    <t>Semestr: szósty</t>
  </si>
  <si>
    <t>Rok studiów: trzeci</t>
  </si>
  <si>
    <t>VI</t>
  </si>
  <si>
    <t>Współczesne tendencje w zarządzaniu</t>
  </si>
  <si>
    <t>Rachunek Inwestycyjny</t>
  </si>
  <si>
    <t>Przedsiębiorstwo międzynarodowe</t>
  </si>
  <si>
    <t>Ekonomika zasobów publicznych</t>
  </si>
  <si>
    <t>Ekonomia rynku pracy</t>
  </si>
  <si>
    <t>Analiza ekonomiczna</t>
  </si>
  <si>
    <t>Szkolenie w zakresie BHP</t>
  </si>
  <si>
    <t xml:space="preserve">Liczba pkt ECTS/ godz.dyd. w V semestrze </t>
  </si>
  <si>
    <t xml:space="preserve">Liczba pkt ECTS/ godz.dyd. w VI semestrze </t>
  </si>
  <si>
    <t>* inne np. godziny konsultacji (bezpośrednie, e-mailowe, etc.) - godziny nie są wliczone do pensum</t>
  </si>
  <si>
    <r>
      <t xml:space="preserve">Forma studiów: </t>
    </r>
    <r>
      <rPr>
        <sz val="11"/>
        <rFont val="Arial"/>
        <family val="2"/>
      </rPr>
      <t>niestacjonarne</t>
    </r>
  </si>
  <si>
    <t xml:space="preserve">Semestr: trzeci   </t>
  </si>
  <si>
    <t xml:space="preserve">I </t>
  </si>
  <si>
    <t>Przedmioty kształcenia ogólnego do wyboru - F1</t>
  </si>
  <si>
    <t>Fundusze i programy Unii Europejskiej</t>
  </si>
  <si>
    <r>
      <t xml:space="preserve">Seminarium licencjackie </t>
    </r>
    <r>
      <rPr>
        <sz val="7.5"/>
        <rFont val="Arial"/>
        <family val="2"/>
      </rPr>
      <t>3,5 ECTS  sem.+10 ECTS pr. dyplom.</t>
    </r>
  </si>
  <si>
    <t>** ćwiczenia: audytoryjne, projektowe, konwersatoria, seminaria i inne</t>
  </si>
  <si>
    <t>Przedmiot do wyboru - F2 (2 ECTS+ 3 x 2,5 ECTS)</t>
  </si>
  <si>
    <t>Przedmiot do wyboru F3 (2 x 1 ECTS)</t>
  </si>
  <si>
    <t>D Kierunkowych - specjalizujących</t>
  </si>
  <si>
    <t>Liczba godzin przypadająca na 1 ECTS: 27</t>
  </si>
  <si>
    <t>Efekty przedmiotowe każdego przedmiotu zostały przypisane do obszaru nauk społecznych</t>
  </si>
  <si>
    <t>Obowiązuje od roku akademickiego 2017/2018</t>
  </si>
  <si>
    <t>Zrównoważony rozwój społeczno-gospodarczy</t>
  </si>
  <si>
    <t>ZO</t>
  </si>
  <si>
    <t>Przedmiot do wyboru - F3 (2,5 ECTS + 3 ECTS)</t>
  </si>
  <si>
    <t>Historia gospodarcza</t>
  </si>
  <si>
    <t>Geografia ekonomiczna</t>
  </si>
  <si>
    <t>Przedmiot do wyboru - F2 (4 x 2 ECTS)</t>
  </si>
  <si>
    <t>Plan uchwalony przez Radę Wydziału Nauk Ekonomicznych w dniu 22.03.2017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</si>
</sst>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00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2" borderId="29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30" xfId="0" applyFont="1" applyFill="1" applyBorder="1" applyAlignment="1">
      <alignment/>
    </xf>
    <xf numFmtId="0" fontId="6" fillId="32" borderId="3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2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2" borderId="3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2" fontId="5" fillId="32" borderId="30" xfId="0" applyNumberFormat="1" applyFont="1" applyFill="1" applyBorder="1" applyAlignment="1">
      <alignment/>
    </xf>
    <xf numFmtId="172" fontId="6" fillId="32" borderId="30" xfId="0" applyNumberFormat="1" applyFont="1" applyFill="1" applyBorder="1" applyAlignment="1">
      <alignment/>
    </xf>
    <xf numFmtId="172" fontId="6" fillId="32" borderId="30" xfId="0" applyNumberFormat="1" applyFont="1" applyFill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 vertical="center"/>
    </xf>
    <xf numFmtId="0" fontId="0" fillId="33" borderId="35" xfId="0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2" fontId="0" fillId="32" borderId="30" xfId="0" applyNumberFormat="1" applyFont="1" applyFill="1" applyBorder="1" applyAlignment="1">
      <alignment horizontal="center"/>
    </xf>
    <xf numFmtId="172" fontId="0" fillId="0" borderId="3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32" borderId="3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23" xfId="0" applyFont="1" applyFill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172" fontId="5" fillId="32" borderId="30" xfId="0" applyNumberFormat="1" applyFont="1" applyFill="1" applyBorder="1" applyAlignment="1">
      <alignment vertical="center"/>
    </xf>
    <xf numFmtId="0" fontId="5" fillId="32" borderId="30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2" fillId="32" borderId="30" xfId="0" applyNumberFormat="1" applyFont="1" applyFill="1" applyBorder="1" applyAlignment="1">
      <alignment vertical="center"/>
    </xf>
    <xf numFmtId="2" fontId="0" fillId="32" borderId="30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2" fontId="0" fillId="32" borderId="30" xfId="0" applyNumberFormat="1" applyFont="1" applyFill="1" applyBorder="1" applyAlignment="1">
      <alignment vertical="center"/>
    </xf>
    <xf numFmtId="17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2" fontId="0" fillId="32" borderId="30" xfId="0" applyNumberFormat="1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33" borderId="45" xfId="0" applyNumberFormat="1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72" fontId="2" fillId="0" borderId="11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2" fillId="32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172" fontId="0" fillId="0" borderId="25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0" xfId="51">
      <alignment/>
      <protection/>
    </xf>
    <xf numFmtId="0" fontId="5" fillId="0" borderId="0" xfId="51" applyFont="1">
      <alignment/>
      <protection/>
    </xf>
    <xf numFmtId="0" fontId="0" fillId="0" borderId="26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2" fontId="2" fillId="0" borderId="11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9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72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2" fillId="32" borderId="47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" fillId="32" borderId="4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3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49" fontId="2" fillId="32" borderId="32" xfId="0" applyNumberFormat="1" applyFont="1" applyFill="1" applyBorder="1" applyAlignment="1">
      <alignment horizontal="center" vertical="center" textRotation="90"/>
    </xf>
    <xf numFmtId="49" fontId="2" fillId="32" borderId="26" xfId="0" applyNumberFormat="1" applyFont="1" applyFill="1" applyBorder="1" applyAlignment="1">
      <alignment horizontal="center" vertical="center" textRotation="90"/>
    </xf>
    <xf numFmtId="49" fontId="2" fillId="32" borderId="14" xfId="0" applyNumberFormat="1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32" borderId="37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51" applyFont="1" applyBorder="1" applyAlignment="1">
      <alignment horizontal="left"/>
      <protection/>
    </xf>
    <xf numFmtId="0" fontId="3" fillId="32" borderId="3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49" fontId="3" fillId="32" borderId="32" xfId="0" applyNumberFormat="1" applyFont="1" applyFill="1" applyBorder="1" applyAlignment="1">
      <alignment horizontal="center" vertical="center" textRotation="90"/>
    </xf>
    <xf numFmtId="49" fontId="3" fillId="32" borderId="26" xfId="0" applyNumberFormat="1" applyFont="1" applyFill="1" applyBorder="1" applyAlignment="1">
      <alignment horizontal="center" vertical="center" textRotation="90"/>
    </xf>
    <xf numFmtId="49" fontId="3" fillId="32" borderId="14" xfId="0" applyNumberFormat="1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3" fillId="32" borderId="4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2" fillId="32" borderId="47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9"/>
  <sheetViews>
    <sheetView tabSelected="1" zoomScale="120" zoomScaleNormal="120" workbookViewId="0" topLeftCell="A290">
      <selection activeCell="A263" sqref="A263:M302"/>
    </sheetView>
  </sheetViews>
  <sheetFormatPr defaultColWidth="0" defaultRowHeight="12.75" zeroHeight="1"/>
  <cols>
    <col min="1" max="1" width="3.140625" style="1" customWidth="1"/>
    <col min="2" max="2" width="45.8515625" style="0" customWidth="1"/>
    <col min="3" max="3" width="5.57421875" style="1" customWidth="1"/>
    <col min="4" max="4" width="7.57421875" style="0" customWidth="1"/>
    <col min="5" max="5" width="19.57421875" style="0" customWidth="1"/>
    <col min="6" max="6" width="12.28125" style="0" customWidth="1"/>
    <col min="7" max="7" width="11.140625" style="0" customWidth="1"/>
    <col min="8" max="8" width="10.421875" style="0" customWidth="1"/>
    <col min="9" max="9" width="13.57421875" style="0" customWidth="1"/>
    <col min="10" max="10" width="8.140625" style="1" customWidth="1"/>
    <col min="11" max="11" width="9.421875" style="1" customWidth="1"/>
    <col min="12" max="12" width="13.421875" style="1" customWidth="1"/>
    <col min="13" max="13" width="7.00390625" style="1" customWidth="1"/>
    <col min="14" max="14" width="9.140625" style="1" customWidth="1"/>
    <col min="15" max="16384" width="0" style="0" hidden="1" customWidth="1"/>
  </cols>
  <sheetData>
    <row r="1" spans="1:13" ht="15.75">
      <c r="A1" s="408" t="s">
        <v>17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2:9" ht="15">
      <c r="B2" s="45" t="s">
        <v>35</v>
      </c>
      <c r="C2" s="46"/>
      <c r="D2" s="46"/>
      <c r="E2" s="1"/>
      <c r="F2" s="1"/>
      <c r="G2" s="1"/>
      <c r="H2" s="1"/>
      <c r="I2" s="1"/>
    </row>
    <row r="3" spans="2:6" ht="15">
      <c r="B3" s="47" t="s">
        <v>101</v>
      </c>
      <c r="C3" s="46"/>
      <c r="D3" s="47"/>
      <c r="F3" s="365" t="s">
        <v>120</v>
      </c>
    </row>
    <row r="4" spans="2:6" ht="15">
      <c r="B4" s="47" t="s">
        <v>36</v>
      </c>
      <c r="C4" s="46"/>
      <c r="D4" s="47"/>
      <c r="F4" s="366" t="s">
        <v>113</v>
      </c>
    </row>
    <row r="5" spans="2:4" ht="15">
      <c r="B5" s="47" t="s">
        <v>37</v>
      </c>
      <c r="C5" s="46"/>
      <c r="D5" s="47"/>
    </row>
    <row r="6" spans="2:4" ht="15">
      <c r="B6" s="47" t="s">
        <v>38</v>
      </c>
      <c r="C6" s="46"/>
      <c r="D6" s="47"/>
    </row>
    <row r="7" spans="1:14" ht="15">
      <c r="A7" s="354"/>
      <c r="B7" s="355" t="s">
        <v>111</v>
      </c>
      <c r="C7" s="355"/>
      <c r="D7" s="355"/>
      <c r="E7" s="354"/>
      <c r="F7" s="354"/>
      <c r="G7" s="354"/>
      <c r="H7" s="354"/>
      <c r="I7" s="354"/>
      <c r="J7" s="354"/>
      <c r="K7" s="354"/>
      <c r="L7" s="354"/>
      <c r="M7" s="354"/>
      <c r="N7"/>
    </row>
    <row r="8" spans="1:14" ht="15">
      <c r="A8"/>
      <c r="B8" s="47" t="s">
        <v>112</v>
      </c>
      <c r="C8" s="47"/>
      <c r="D8" s="47"/>
      <c r="J8"/>
      <c r="K8"/>
      <c r="L8"/>
      <c r="M8"/>
      <c r="N8"/>
    </row>
    <row r="9" spans="2:7" ht="15">
      <c r="B9" s="48" t="s">
        <v>39</v>
      </c>
      <c r="G9" s="4"/>
    </row>
    <row r="10" spans="2:7" ht="15.75" thickBot="1">
      <c r="B10" s="48" t="s">
        <v>40</v>
      </c>
      <c r="G10" s="4"/>
    </row>
    <row r="11" spans="1:13" ht="13.5" thickBot="1">
      <c r="A11" s="419" t="s">
        <v>0</v>
      </c>
      <c r="B11" s="419" t="s">
        <v>18</v>
      </c>
      <c r="C11" s="426" t="s">
        <v>10</v>
      </c>
      <c r="D11" s="430" t="s">
        <v>11</v>
      </c>
      <c r="E11" s="431"/>
      <c r="F11" s="432"/>
      <c r="G11" s="403" t="s">
        <v>21</v>
      </c>
      <c r="H11" s="437" t="s">
        <v>22</v>
      </c>
      <c r="I11" s="403" t="s">
        <v>23</v>
      </c>
      <c r="J11" s="430" t="s">
        <v>13</v>
      </c>
      <c r="K11" s="431"/>
      <c r="L11" s="431"/>
      <c r="M11" s="432"/>
    </row>
    <row r="12" spans="1:13" ht="13.5" thickBot="1">
      <c r="A12" s="420"/>
      <c r="B12" s="420"/>
      <c r="C12" s="427"/>
      <c r="D12" s="417" t="s">
        <v>1</v>
      </c>
      <c r="E12" s="404" t="s">
        <v>19</v>
      </c>
      <c r="F12" s="406" t="s">
        <v>20</v>
      </c>
      <c r="G12" s="404"/>
      <c r="H12" s="438"/>
      <c r="I12" s="404"/>
      <c r="J12" s="417" t="s">
        <v>1</v>
      </c>
      <c r="K12" s="435" t="s">
        <v>24</v>
      </c>
      <c r="L12" s="436"/>
      <c r="M12" s="433" t="s">
        <v>12</v>
      </c>
    </row>
    <row r="13" spans="1:13" ht="12.75">
      <c r="A13" s="420"/>
      <c r="B13" s="420"/>
      <c r="C13" s="427"/>
      <c r="D13" s="417"/>
      <c r="E13" s="404"/>
      <c r="F13" s="406"/>
      <c r="G13" s="404"/>
      <c r="H13" s="438"/>
      <c r="I13" s="404"/>
      <c r="J13" s="417"/>
      <c r="K13" s="419" t="s">
        <v>6</v>
      </c>
      <c r="L13" s="419" t="s">
        <v>15</v>
      </c>
      <c r="M13" s="433"/>
    </row>
    <row r="14" spans="1:13" ht="12.75">
      <c r="A14" s="420"/>
      <c r="B14" s="420"/>
      <c r="C14" s="427"/>
      <c r="D14" s="417"/>
      <c r="E14" s="404"/>
      <c r="F14" s="406"/>
      <c r="G14" s="404"/>
      <c r="H14" s="438"/>
      <c r="I14" s="404"/>
      <c r="J14" s="417"/>
      <c r="K14" s="420"/>
      <c r="L14" s="420"/>
      <c r="M14" s="433"/>
    </row>
    <row r="15" spans="1:13" ht="12.75">
      <c r="A15" s="420"/>
      <c r="B15" s="420"/>
      <c r="C15" s="427"/>
      <c r="D15" s="417"/>
      <c r="E15" s="404"/>
      <c r="F15" s="406"/>
      <c r="G15" s="404"/>
      <c r="H15" s="438"/>
      <c r="I15" s="404"/>
      <c r="J15" s="417"/>
      <c r="K15" s="420"/>
      <c r="L15" s="420"/>
      <c r="M15" s="433"/>
    </row>
    <row r="16" spans="1:13" ht="12.75">
      <c r="A16" s="420"/>
      <c r="B16" s="420"/>
      <c r="C16" s="427"/>
      <c r="D16" s="417"/>
      <c r="E16" s="404"/>
      <c r="F16" s="406"/>
      <c r="G16" s="404"/>
      <c r="H16" s="438"/>
      <c r="I16" s="404"/>
      <c r="J16" s="417"/>
      <c r="K16" s="420"/>
      <c r="L16" s="420"/>
      <c r="M16" s="433"/>
    </row>
    <row r="17" spans="1:13" ht="13.5" thickBot="1">
      <c r="A17" s="421"/>
      <c r="B17" s="421"/>
      <c r="C17" s="428"/>
      <c r="D17" s="418"/>
      <c r="E17" s="405"/>
      <c r="F17" s="407"/>
      <c r="G17" s="405"/>
      <c r="H17" s="439"/>
      <c r="I17" s="405"/>
      <c r="J17" s="418"/>
      <c r="K17" s="421"/>
      <c r="L17" s="421"/>
      <c r="M17" s="434"/>
    </row>
    <row r="18" spans="1:13" ht="13.5" thickBot="1">
      <c r="A18" s="17"/>
      <c r="B18" s="6" t="s">
        <v>9</v>
      </c>
      <c r="C18" s="106"/>
      <c r="D18" s="5"/>
      <c r="E18" s="5"/>
      <c r="F18" s="5"/>
      <c r="G18" s="5"/>
      <c r="H18" s="5"/>
      <c r="I18" s="5"/>
      <c r="J18" s="14"/>
      <c r="K18" s="14"/>
      <c r="L18" s="14"/>
      <c r="M18" s="78"/>
    </row>
    <row r="19" spans="1:14" s="51" customFormat="1" ht="15.75" thickBot="1">
      <c r="A19" s="423" t="s">
        <v>48</v>
      </c>
      <c r="B19" s="424"/>
      <c r="C19" s="107"/>
      <c r="D19" s="50"/>
      <c r="E19" s="50"/>
      <c r="F19" s="50"/>
      <c r="G19" s="50"/>
      <c r="H19" s="50"/>
      <c r="I19" s="50"/>
      <c r="J19" s="95"/>
      <c r="K19" s="95"/>
      <c r="L19" s="95"/>
      <c r="M19" s="90"/>
      <c r="N19" s="97"/>
    </row>
    <row r="20" spans="1:13" ht="13.5" thickBot="1">
      <c r="A20" s="19">
        <v>1</v>
      </c>
      <c r="B20" s="7" t="s">
        <v>2</v>
      </c>
      <c r="C20" s="18" t="s">
        <v>4</v>
      </c>
      <c r="D20" s="157">
        <v>2</v>
      </c>
      <c r="E20" s="158">
        <f>(K20+L20+M20)/27</f>
        <v>1.1851851851851851</v>
      </c>
      <c r="F20" s="159">
        <f>D20-E20</f>
        <v>0.8148148148148149</v>
      </c>
      <c r="G20" s="357">
        <f>(L20+M20)/27</f>
        <v>1.1851851851851851</v>
      </c>
      <c r="H20" s="160" t="s">
        <v>115</v>
      </c>
      <c r="I20" s="161" t="s">
        <v>7</v>
      </c>
      <c r="J20" s="162">
        <f>K20+L20</f>
        <v>30</v>
      </c>
      <c r="K20" s="163"/>
      <c r="L20" s="164">
        <v>30</v>
      </c>
      <c r="M20" s="25">
        <v>2</v>
      </c>
    </row>
    <row r="21" spans="1:13" ht="13.5" thickBot="1">
      <c r="A21" s="20">
        <v>2</v>
      </c>
      <c r="B21" s="8" t="s">
        <v>3</v>
      </c>
      <c r="C21" s="22" t="s">
        <v>4</v>
      </c>
      <c r="D21" s="165">
        <v>1</v>
      </c>
      <c r="E21" s="359">
        <f>(K21+L21+M21)/27</f>
        <v>0.5925925925925926</v>
      </c>
      <c r="F21" s="360">
        <f>D21-E21</f>
        <v>0.40740740740740744</v>
      </c>
      <c r="G21" s="195">
        <f>(L21+M21)/27</f>
        <v>0.5925925925925926</v>
      </c>
      <c r="H21" s="160" t="s">
        <v>115</v>
      </c>
      <c r="I21" s="167" t="s">
        <v>7</v>
      </c>
      <c r="J21" s="168">
        <f>K21+L21</f>
        <v>14</v>
      </c>
      <c r="K21" s="169"/>
      <c r="L21" s="170">
        <v>14</v>
      </c>
      <c r="M21" s="30">
        <v>2</v>
      </c>
    </row>
    <row r="22" spans="1:13" ht="13.5" thickBot="1">
      <c r="A22" s="21">
        <v>3</v>
      </c>
      <c r="B22" s="23" t="s">
        <v>104</v>
      </c>
      <c r="C22" s="24" t="s">
        <v>4</v>
      </c>
      <c r="D22" s="171">
        <v>2</v>
      </c>
      <c r="E22" s="358">
        <f>(K22+L22+M22)/27</f>
        <v>0.6666666666666666</v>
      </c>
      <c r="F22" s="172">
        <f>D22-E22</f>
        <v>1.3333333333333335</v>
      </c>
      <c r="G22" s="198">
        <f>(L22+M22)/27</f>
        <v>0.07407407407407407</v>
      </c>
      <c r="H22" s="160" t="s">
        <v>115</v>
      </c>
      <c r="I22" s="174" t="s">
        <v>8</v>
      </c>
      <c r="J22" s="175">
        <f>K22+L22</f>
        <v>16</v>
      </c>
      <c r="K22" s="176">
        <v>16</v>
      </c>
      <c r="L22" s="177"/>
      <c r="M22" s="31">
        <v>2</v>
      </c>
    </row>
    <row r="23" spans="1:13" ht="12.75">
      <c r="A23" s="399" t="s">
        <v>26</v>
      </c>
      <c r="B23" s="422"/>
      <c r="C23" s="108"/>
      <c r="D23" s="178">
        <f>SUM(D20:D22)</f>
        <v>5</v>
      </c>
      <c r="E23" s="179">
        <f>E20+E21+E22</f>
        <v>2.444444444444444</v>
      </c>
      <c r="F23" s="180">
        <f>F20+F21+F22</f>
        <v>2.555555555555556</v>
      </c>
      <c r="G23" s="180">
        <f>G20+G21+G22</f>
        <v>1.8518518518518516</v>
      </c>
      <c r="H23" s="181" t="s">
        <v>14</v>
      </c>
      <c r="I23" s="182" t="s">
        <v>14</v>
      </c>
      <c r="J23" s="183">
        <f>SUM(J20:J22)</f>
        <v>60</v>
      </c>
      <c r="K23" s="181">
        <f>SUM(K20:K22)</f>
        <v>16</v>
      </c>
      <c r="L23" s="184">
        <f>SUM(L20:L22)</f>
        <v>44</v>
      </c>
      <c r="M23" s="36">
        <f>SUM(M20:M22)</f>
        <v>6</v>
      </c>
    </row>
    <row r="24" spans="1:13" ht="12.75">
      <c r="A24" s="395" t="s">
        <v>27</v>
      </c>
      <c r="B24" s="425"/>
      <c r="C24" s="109"/>
      <c r="D24" s="185"/>
      <c r="E24" s="179"/>
      <c r="F24" s="179"/>
      <c r="G24" s="179">
        <f>G23</f>
        <v>1.8518518518518516</v>
      </c>
      <c r="H24" s="183" t="s">
        <v>14</v>
      </c>
      <c r="I24" s="186" t="s">
        <v>14</v>
      </c>
      <c r="J24" s="183"/>
      <c r="K24" s="183"/>
      <c r="L24" s="187">
        <f>L23</f>
        <v>44</v>
      </c>
      <c r="M24" s="30"/>
    </row>
    <row r="25" spans="1:13" ht="13.5" thickBot="1">
      <c r="A25" s="443" t="s">
        <v>28</v>
      </c>
      <c r="B25" s="444"/>
      <c r="C25" s="110"/>
      <c r="D25" s="188">
        <f>D22</f>
        <v>2</v>
      </c>
      <c r="E25" s="189">
        <f>E22</f>
        <v>0.6666666666666666</v>
      </c>
      <c r="F25" s="189">
        <f>F22</f>
        <v>1.3333333333333335</v>
      </c>
      <c r="G25" s="189">
        <f>G22</f>
        <v>0.07407407407407407</v>
      </c>
      <c r="H25" s="190" t="s">
        <v>14</v>
      </c>
      <c r="I25" s="191" t="s">
        <v>14</v>
      </c>
      <c r="J25" s="192">
        <f>J22</f>
        <v>16</v>
      </c>
      <c r="K25" s="192">
        <f>K22</f>
        <v>16</v>
      </c>
      <c r="L25" s="193">
        <f>L22</f>
        <v>0</v>
      </c>
      <c r="M25" s="39">
        <f>M22</f>
        <v>2</v>
      </c>
    </row>
    <row r="26" spans="1:14" s="51" customFormat="1" ht="15.75" thickBot="1">
      <c r="A26" s="423" t="s">
        <v>49</v>
      </c>
      <c r="B26" s="424"/>
      <c r="C26" s="111"/>
      <c r="D26" s="81"/>
      <c r="E26" s="49"/>
      <c r="F26" s="52"/>
      <c r="G26" s="52"/>
      <c r="H26" s="52"/>
      <c r="I26" s="52"/>
      <c r="J26" s="95"/>
      <c r="K26" s="53"/>
      <c r="L26" s="53"/>
      <c r="M26" s="135"/>
      <c r="N26" s="97"/>
    </row>
    <row r="27" spans="1:13" ht="13.5" thickBot="1">
      <c r="A27" s="19">
        <v>1</v>
      </c>
      <c r="B27" s="26" t="s">
        <v>29</v>
      </c>
      <c r="C27" s="27" t="s">
        <v>4</v>
      </c>
      <c r="D27" s="157">
        <v>6</v>
      </c>
      <c r="E27" s="362">
        <f>(K27+L27+M27)/27</f>
        <v>2.2962962962962963</v>
      </c>
      <c r="F27" s="159">
        <f>D27-E27</f>
        <v>3.7037037037037037</v>
      </c>
      <c r="G27" s="357">
        <f>(L27+M27)/27</f>
        <v>1.1851851851851851</v>
      </c>
      <c r="H27" s="160" t="s">
        <v>30</v>
      </c>
      <c r="I27" s="194" t="s">
        <v>7</v>
      </c>
      <c r="J27" s="162">
        <f>K27+L27</f>
        <v>60</v>
      </c>
      <c r="K27" s="163">
        <v>30</v>
      </c>
      <c r="L27" s="162">
        <v>30</v>
      </c>
      <c r="M27" s="163">
        <v>2</v>
      </c>
    </row>
    <row r="28" spans="1:13" ht="12.75">
      <c r="A28" s="30">
        <v>2</v>
      </c>
      <c r="B28" s="28" t="s">
        <v>31</v>
      </c>
      <c r="C28" s="29" t="s">
        <v>4</v>
      </c>
      <c r="D28" s="165">
        <v>3</v>
      </c>
      <c r="E28" s="195">
        <f>(K28+L28+M28)/27</f>
        <v>1.2592592592592593</v>
      </c>
      <c r="F28" s="166">
        <f>D28-E28</f>
        <v>1.7407407407407407</v>
      </c>
      <c r="G28" s="195">
        <f>(L28+M28)/27</f>
        <v>0.6666666666666666</v>
      </c>
      <c r="H28" s="160" t="s">
        <v>115</v>
      </c>
      <c r="I28" s="196" t="s">
        <v>7</v>
      </c>
      <c r="J28" s="168">
        <f>K28+L28</f>
        <v>32</v>
      </c>
      <c r="K28" s="169">
        <v>16</v>
      </c>
      <c r="L28" s="168">
        <v>16</v>
      </c>
      <c r="M28" s="168">
        <v>2</v>
      </c>
    </row>
    <row r="29" spans="1:13" ht="13.5" thickBot="1">
      <c r="A29" s="30">
        <v>3</v>
      </c>
      <c r="B29" s="28" t="s">
        <v>32</v>
      </c>
      <c r="C29" s="29" t="s">
        <v>4</v>
      </c>
      <c r="D29" s="165">
        <v>3.5</v>
      </c>
      <c r="E29" s="195">
        <f>(K29+L29+M29)/27</f>
        <v>1.1851851851851851</v>
      </c>
      <c r="F29" s="166">
        <f>D29-E29</f>
        <v>2.314814814814815</v>
      </c>
      <c r="G29" s="359">
        <f>(L29+M29)/27</f>
        <v>0.6666666666666666</v>
      </c>
      <c r="H29" s="34" t="s">
        <v>30</v>
      </c>
      <c r="I29" s="196" t="s">
        <v>7</v>
      </c>
      <c r="J29" s="168">
        <f>K29+L29</f>
        <v>30</v>
      </c>
      <c r="K29" s="169">
        <v>14</v>
      </c>
      <c r="L29" s="168">
        <v>16</v>
      </c>
      <c r="M29" s="168">
        <v>2</v>
      </c>
    </row>
    <row r="30" spans="1:13" ht="13.5" thickBot="1">
      <c r="A30" s="21">
        <v>4</v>
      </c>
      <c r="B30" s="26" t="s">
        <v>43</v>
      </c>
      <c r="C30" s="27" t="s">
        <v>4</v>
      </c>
      <c r="D30" s="197">
        <v>2</v>
      </c>
      <c r="E30" s="361">
        <f>(K30+L30+M30)/27</f>
        <v>1.1851851851851851</v>
      </c>
      <c r="F30" s="172">
        <f>D30-E30</f>
        <v>0.8148148148148149</v>
      </c>
      <c r="G30" s="358">
        <f>(L30+M30)/27</f>
        <v>0.07407407407407407</v>
      </c>
      <c r="H30" s="160" t="s">
        <v>115</v>
      </c>
      <c r="I30" s="194" t="s">
        <v>7</v>
      </c>
      <c r="J30" s="175">
        <f>K30+L30</f>
        <v>30</v>
      </c>
      <c r="K30" s="200">
        <v>30</v>
      </c>
      <c r="L30" s="201"/>
      <c r="M30" s="200">
        <v>2</v>
      </c>
    </row>
    <row r="31" spans="1:14" s="40" customFormat="1" ht="12.75">
      <c r="A31" s="399" t="s">
        <v>26</v>
      </c>
      <c r="B31" s="400"/>
      <c r="C31" s="108"/>
      <c r="D31" s="178">
        <f>SUM(D27:D30)</f>
        <v>14.5</v>
      </c>
      <c r="E31" s="179">
        <f>E27+E28+E29+E30</f>
        <v>5.925925925925926</v>
      </c>
      <c r="F31" s="180">
        <f>F27+F28+F29+F30</f>
        <v>8.574074074074074</v>
      </c>
      <c r="G31" s="180">
        <f>G27+G28+G29+G30</f>
        <v>2.592592592592592</v>
      </c>
      <c r="H31" s="181" t="s">
        <v>14</v>
      </c>
      <c r="I31" s="182" t="s">
        <v>14</v>
      </c>
      <c r="J31" s="183">
        <f>SUM(J27:J30)</f>
        <v>152</v>
      </c>
      <c r="K31" s="181">
        <f>SUM(K27:K30)</f>
        <v>90</v>
      </c>
      <c r="L31" s="181">
        <f>SUM(L27:L30)</f>
        <v>62</v>
      </c>
      <c r="M31" s="181">
        <f>SUM(M27:M30)</f>
        <v>8</v>
      </c>
      <c r="N31" s="1"/>
    </row>
    <row r="32" spans="1:14" s="40" customFormat="1" ht="12.75">
      <c r="A32" s="395" t="s">
        <v>33</v>
      </c>
      <c r="B32" s="425"/>
      <c r="C32" s="41"/>
      <c r="D32" s="202"/>
      <c r="E32" s="203"/>
      <c r="F32" s="203"/>
      <c r="G32" s="203">
        <f>G31</f>
        <v>2.592592592592592</v>
      </c>
      <c r="H32" s="204" t="s">
        <v>14</v>
      </c>
      <c r="I32" s="205" t="s">
        <v>14</v>
      </c>
      <c r="J32" s="204"/>
      <c r="K32" s="204"/>
      <c r="L32" s="204">
        <f>L31</f>
        <v>62</v>
      </c>
      <c r="M32" s="205"/>
      <c r="N32" s="1"/>
    </row>
    <row r="33" spans="1:14" s="40" customFormat="1" ht="13.5" thickBot="1">
      <c r="A33" s="445" t="s">
        <v>34</v>
      </c>
      <c r="B33" s="446"/>
      <c r="C33" s="39"/>
      <c r="D33" s="188"/>
      <c r="E33" s="189"/>
      <c r="F33" s="189"/>
      <c r="G33" s="189"/>
      <c r="H33" s="192" t="s">
        <v>14</v>
      </c>
      <c r="I33" s="206" t="s">
        <v>14</v>
      </c>
      <c r="J33" s="192"/>
      <c r="K33" s="192"/>
      <c r="L33" s="192"/>
      <c r="M33" s="206"/>
      <c r="N33" s="98"/>
    </row>
    <row r="34" spans="1:14" s="54" customFormat="1" ht="15.75" thickBot="1">
      <c r="A34" s="423" t="str">
        <f>A88</f>
        <v>B Kierunkowych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42"/>
      <c r="N34" s="97"/>
    </row>
    <row r="35" spans="1:13" ht="13.5" thickBot="1">
      <c r="A35" s="15">
        <v>1</v>
      </c>
      <c r="B35" s="55" t="s">
        <v>108</v>
      </c>
      <c r="C35" s="207" t="s">
        <v>4</v>
      </c>
      <c r="D35" s="86">
        <v>9.5</v>
      </c>
      <c r="E35" s="208">
        <f>(K35+L35+M35)/27</f>
        <v>2.074074074074074</v>
      </c>
      <c r="F35" s="159">
        <f>D35-E35</f>
        <v>7.425925925925926</v>
      </c>
      <c r="G35" s="158">
        <f>(L35+M35)/27</f>
        <v>0.2962962962962963</v>
      </c>
      <c r="H35" s="160" t="s">
        <v>115</v>
      </c>
      <c r="I35" s="210" t="s">
        <v>8</v>
      </c>
      <c r="J35" s="162">
        <f>K35+L35</f>
        <v>48</v>
      </c>
      <c r="K35" s="211">
        <v>48</v>
      </c>
      <c r="L35" s="211"/>
      <c r="M35" s="156">
        <v>8</v>
      </c>
    </row>
    <row r="36" spans="1:14" s="40" customFormat="1" ht="12.75">
      <c r="A36" s="399" t="s">
        <v>26</v>
      </c>
      <c r="B36" s="400"/>
      <c r="C36" s="184"/>
      <c r="D36" s="178">
        <f>D35</f>
        <v>9.5</v>
      </c>
      <c r="E36" s="180">
        <f>E35</f>
        <v>2.074074074074074</v>
      </c>
      <c r="F36" s="180">
        <f>F35</f>
        <v>7.425925925925926</v>
      </c>
      <c r="G36" s="180">
        <f>G35</f>
        <v>0.2962962962962963</v>
      </c>
      <c r="H36" s="181" t="s">
        <v>14</v>
      </c>
      <c r="I36" s="182" t="s">
        <v>14</v>
      </c>
      <c r="J36" s="181">
        <f>J35</f>
        <v>48</v>
      </c>
      <c r="K36" s="181">
        <f>K35</f>
        <v>48</v>
      </c>
      <c r="L36" s="181">
        <f>L35</f>
        <v>0</v>
      </c>
      <c r="M36" s="181">
        <f>M35</f>
        <v>8</v>
      </c>
      <c r="N36" s="1"/>
    </row>
    <row r="37" spans="1:14" s="40" customFormat="1" ht="12.75">
      <c r="A37" s="395" t="s">
        <v>33</v>
      </c>
      <c r="B37" s="425"/>
      <c r="C37" s="204"/>
      <c r="D37" s="202"/>
      <c r="E37" s="203"/>
      <c r="F37" s="203"/>
      <c r="G37" s="203"/>
      <c r="H37" s="204" t="s">
        <v>14</v>
      </c>
      <c r="I37" s="205" t="s">
        <v>14</v>
      </c>
      <c r="J37" s="204"/>
      <c r="K37" s="204"/>
      <c r="L37" s="204"/>
      <c r="M37" s="205"/>
      <c r="N37" s="98"/>
    </row>
    <row r="38" spans="1:14" s="40" customFormat="1" ht="13.5" thickBot="1">
      <c r="A38" s="445" t="s">
        <v>34</v>
      </c>
      <c r="B38" s="446"/>
      <c r="C38" s="192"/>
      <c r="D38" s="188">
        <f>D35</f>
        <v>9.5</v>
      </c>
      <c r="E38" s="189">
        <f>E35</f>
        <v>2.074074074074074</v>
      </c>
      <c r="F38" s="189">
        <f>F35</f>
        <v>7.425925925925926</v>
      </c>
      <c r="G38" s="189">
        <f>G35</f>
        <v>0.2962962962962963</v>
      </c>
      <c r="H38" s="192" t="s">
        <v>14</v>
      </c>
      <c r="I38" s="206" t="s">
        <v>14</v>
      </c>
      <c r="J38" s="192">
        <f>J35</f>
        <v>48</v>
      </c>
      <c r="K38" s="192">
        <f>K35</f>
        <v>48</v>
      </c>
      <c r="L38" s="192">
        <f>L35</f>
        <v>0</v>
      </c>
      <c r="M38" s="192">
        <f>M35</f>
        <v>8</v>
      </c>
      <c r="N38" s="98"/>
    </row>
    <row r="39" spans="1:14" s="51" customFormat="1" ht="15.75" thickBot="1">
      <c r="A39" s="423" t="s">
        <v>51</v>
      </c>
      <c r="B39" s="424"/>
      <c r="C39" s="107"/>
      <c r="D39" s="82"/>
      <c r="E39" s="52"/>
      <c r="F39" s="52"/>
      <c r="G39" s="52"/>
      <c r="H39" s="52"/>
      <c r="I39" s="52"/>
      <c r="J39" s="53"/>
      <c r="K39" s="53"/>
      <c r="L39" s="53"/>
      <c r="M39" s="91"/>
      <c r="N39" s="97"/>
    </row>
    <row r="40" spans="1:13" ht="13.5" thickBot="1">
      <c r="A40" s="12">
        <v>1</v>
      </c>
      <c r="B40" s="72" t="s">
        <v>97</v>
      </c>
      <c r="C40" s="209" t="s">
        <v>103</v>
      </c>
      <c r="D40" s="212">
        <v>0.5</v>
      </c>
      <c r="E40" s="208">
        <v>0.5</v>
      </c>
      <c r="F40" s="213">
        <v>0</v>
      </c>
      <c r="G40" s="208">
        <v>0</v>
      </c>
      <c r="H40" s="209" t="s">
        <v>25</v>
      </c>
      <c r="I40" s="214" t="s">
        <v>7</v>
      </c>
      <c r="J40" s="211">
        <v>4</v>
      </c>
      <c r="K40" s="211">
        <v>4</v>
      </c>
      <c r="L40" s="211"/>
      <c r="M40" s="215"/>
    </row>
    <row r="41" spans="1:14" s="63" customFormat="1" ht="13.5" thickBot="1">
      <c r="A41" s="65">
        <v>2</v>
      </c>
      <c r="B41" s="60" t="s">
        <v>62</v>
      </c>
      <c r="C41" s="216" t="s">
        <v>103</v>
      </c>
      <c r="D41" s="217">
        <v>0.5</v>
      </c>
      <c r="E41" s="218">
        <v>0.5</v>
      </c>
      <c r="F41" s="218">
        <v>0</v>
      </c>
      <c r="G41" s="218">
        <v>0</v>
      </c>
      <c r="H41" s="160" t="s">
        <v>25</v>
      </c>
      <c r="I41" s="160" t="s">
        <v>7</v>
      </c>
      <c r="J41" s="160">
        <v>4</v>
      </c>
      <c r="K41" s="160">
        <v>4</v>
      </c>
      <c r="L41" s="160"/>
      <c r="M41" s="219"/>
      <c r="N41" s="101"/>
    </row>
    <row r="42" spans="1:14" s="51" customFormat="1" ht="15.75" thickBot="1">
      <c r="A42" s="423" t="s">
        <v>41</v>
      </c>
      <c r="B42" s="424"/>
      <c r="C42" s="53"/>
      <c r="D42" s="83"/>
      <c r="E42" s="53"/>
      <c r="F42" s="53"/>
      <c r="G42" s="53"/>
      <c r="H42" s="53"/>
      <c r="I42" s="53"/>
      <c r="J42" s="53"/>
      <c r="K42" s="53"/>
      <c r="L42" s="53"/>
      <c r="M42" s="91"/>
      <c r="N42" s="97"/>
    </row>
    <row r="43" spans="1:13" ht="12.75">
      <c r="A43" s="415" t="s">
        <v>27</v>
      </c>
      <c r="B43" s="416"/>
      <c r="C43" s="220"/>
      <c r="D43" s="221"/>
      <c r="E43" s="222"/>
      <c r="F43" s="223"/>
      <c r="G43" s="198"/>
      <c r="H43" s="224"/>
      <c r="I43" s="225"/>
      <c r="J43" s="201"/>
      <c r="K43" s="226"/>
      <c r="L43" s="201"/>
      <c r="M43" s="200"/>
    </row>
    <row r="44" spans="1:13" ht="13.5" thickBot="1">
      <c r="A44" s="440" t="s">
        <v>28</v>
      </c>
      <c r="B44" s="441"/>
      <c r="C44" s="156"/>
      <c r="D44" s="227">
        <f>D38+D25</f>
        <v>11.5</v>
      </c>
      <c r="E44" s="227">
        <f>E38+E25</f>
        <v>2.7407407407407405</v>
      </c>
      <c r="F44" s="227">
        <f>F38+F25</f>
        <v>8.75925925925926</v>
      </c>
      <c r="G44" s="227">
        <f>G38+G25</f>
        <v>0.37037037037037035</v>
      </c>
      <c r="H44" s="228"/>
      <c r="I44" s="228"/>
      <c r="J44" s="229">
        <f>J38+J25</f>
        <v>64</v>
      </c>
      <c r="K44" s="229">
        <f>K38+K25</f>
        <v>64</v>
      </c>
      <c r="L44" s="229">
        <f>L38+L25</f>
        <v>0</v>
      </c>
      <c r="M44" s="229">
        <f>M38+M25</f>
        <v>10</v>
      </c>
    </row>
    <row r="45" spans="1:13" ht="13.5" thickBot="1">
      <c r="A45" s="447" t="s">
        <v>26</v>
      </c>
      <c r="B45" s="448"/>
      <c r="C45" s="230"/>
      <c r="D45" s="327">
        <f>D36+D31+D23+D40+D41</f>
        <v>30</v>
      </c>
      <c r="E45" s="327">
        <f>SUM(E23,E31,E36,E40+E41)</f>
        <v>11.444444444444445</v>
      </c>
      <c r="F45" s="327">
        <f>SUM(F23,F31,F36,F40)</f>
        <v>18.555555555555557</v>
      </c>
      <c r="G45" s="327">
        <f>SUM(G23,G31,G36,G40)</f>
        <v>4.7407407407407405</v>
      </c>
      <c r="H45" s="232"/>
      <c r="I45" s="232"/>
      <c r="J45" s="233">
        <f>J36+J31+J23+J40</f>
        <v>264</v>
      </c>
      <c r="K45" s="233">
        <f>K36+K31+K23+K40</f>
        <v>158</v>
      </c>
      <c r="L45" s="233">
        <f>L36+L31+L23+L40</f>
        <v>106</v>
      </c>
      <c r="M45" s="233">
        <f>M36+M31+M23+M40</f>
        <v>22</v>
      </c>
    </row>
    <row r="46" spans="1:13" ht="12.75">
      <c r="A46" s="449" t="s">
        <v>16</v>
      </c>
      <c r="B46" s="449"/>
      <c r="C46" s="449"/>
      <c r="D46" s="449"/>
      <c r="E46" s="449"/>
      <c r="F46" s="449"/>
      <c r="G46" s="449"/>
      <c r="H46" s="4"/>
      <c r="I46" s="137"/>
      <c r="J46" s="138"/>
      <c r="K46" s="138"/>
      <c r="L46" s="138"/>
      <c r="M46" s="138"/>
    </row>
    <row r="47" spans="1:13" ht="12.75">
      <c r="A47" s="450" t="s">
        <v>107</v>
      </c>
      <c r="B47" s="450"/>
      <c r="C47" s="450"/>
      <c r="D47" s="450"/>
      <c r="E47" s="450"/>
      <c r="F47" s="3"/>
      <c r="G47" s="4"/>
      <c r="H47" s="4"/>
      <c r="I47" s="137"/>
      <c r="J47" s="138"/>
      <c r="K47" s="138"/>
      <c r="L47" s="138"/>
      <c r="M47" s="138"/>
    </row>
    <row r="48" spans="1:13" ht="12.75">
      <c r="A48" s="10"/>
      <c r="B48" s="11"/>
      <c r="C48" s="10"/>
      <c r="D48" s="3"/>
      <c r="E48" s="3"/>
      <c r="F48" s="3"/>
      <c r="G48" s="4"/>
      <c r="H48" s="4"/>
      <c r="I48" s="137"/>
      <c r="J48" s="138"/>
      <c r="K48" s="138"/>
      <c r="L48" s="138"/>
      <c r="M48" s="138"/>
    </row>
    <row r="49" spans="1:13" ht="12.75">
      <c r="A49" s="10"/>
      <c r="B49" s="11"/>
      <c r="C49" s="10"/>
      <c r="D49" s="3"/>
      <c r="E49" s="3"/>
      <c r="F49" s="3"/>
      <c r="G49" s="4"/>
      <c r="H49" s="4"/>
      <c r="I49" s="137"/>
      <c r="J49" s="138"/>
      <c r="K49" s="138"/>
      <c r="L49" s="138"/>
      <c r="M49" s="138"/>
    </row>
    <row r="50" spans="1:13" ht="12.75">
      <c r="A50" s="10"/>
      <c r="B50" s="11"/>
      <c r="C50" s="10"/>
      <c r="D50" s="3"/>
      <c r="E50" s="3"/>
      <c r="F50" s="3"/>
      <c r="G50" s="4"/>
      <c r="H50" s="4"/>
      <c r="I50" s="137"/>
      <c r="J50" s="138"/>
      <c r="K50" s="138"/>
      <c r="L50" s="138"/>
      <c r="M50" s="138"/>
    </row>
    <row r="51" spans="1:13" ht="12.75">
      <c r="A51" s="10"/>
      <c r="B51" s="11"/>
      <c r="C51" s="10"/>
      <c r="D51" s="3"/>
      <c r="E51" s="3"/>
      <c r="F51" s="3"/>
      <c r="G51" s="4"/>
      <c r="H51" s="4"/>
      <c r="I51" s="137"/>
      <c r="J51" s="138"/>
      <c r="K51" s="138"/>
      <c r="L51" s="138"/>
      <c r="M51" s="138"/>
    </row>
    <row r="52" spans="1:13" ht="12.75">
      <c r="A52" s="10"/>
      <c r="B52" s="11"/>
      <c r="C52" s="10"/>
      <c r="D52" s="3"/>
      <c r="E52" s="3"/>
      <c r="F52" s="3"/>
      <c r="G52" s="4"/>
      <c r="H52" s="4"/>
      <c r="I52" s="137"/>
      <c r="J52" s="138"/>
      <c r="K52" s="138"/>
      <c r="L52" s="138"/>
      <c r="M52" s="138"/>
    </row>
    <row r="53" spans="1:13" ht="12.75">
      <c r="A53" s="10"/>
      <c r="B53" s="11"/>
      <c r="C53" s="10"/>
      <c r="D53" s="3"/>
      <c r="E53" s="3"/>
      <c r="F53" s="3"/>
      <c r="G53" s="4"/>
      <c r="H53" s="4"/>
      <c r="I53" s="137"/>
      <c r="J53" s="138"/>
      <c r="K53" s="138"/>
      <c r="L53" s="138"/>
      <c r="M53" s="138"/>
    </row>
    <row r="54" spans="1:13" ht="15.75">
      <c r="A54" s="408" t="s">
        <v>17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</row>
    <row r="55" spans="1:13" ht="12.75">
      <c r="A55" s="10"/>
      <c r="B55" s="11"/>
      <c r="C55" s="10"/>
      <c r="D55" s="3"/>
      <c r="E55" s="3"/>
      <c r="F55" s="3"/>
      <c r="G55" s="4"/>
      <c r="H55" s="4"/>
      <c r="I55" s="4"/>
      <c r="J55" s="73"/>
      <c r="K55" s="73"/>
      <c r="L55" s="73"/>
      <c r="M55" s="73"/>
    </row>
    <row r="56" spans="2:9" ht="15">
      <c r="B56" s="45" t="s">
        <v>35</v>
      </c>
      <c r="C56" s="46"/>
      <c r="D56" s="46"/>
      <c r="E56" s="1"/>
      <c r="F56" s="1"/>
      <c r="G56" s="1"/>
      <c r="H56" s="1"/>
      <c r="I56" s="1"/>
    </row>
    <row r="57" spans="2:6" ht="15">
      <c r="B57" s="47" t="s">
        <v>101</v>
      </c>
      <c r="C57" s="46"/>
      <c r="D57" s="47"/>
      <c r="F57" s="365" t="s">
        <v>120</v>
      </c>
    </row>
    <row r="58" spans="2:6" ht="15">
      <c r="B58" s="47" t="s">
        <v>36</v>
      </c>
      <c r="C58" s="46"/>
      <c r="D58" s="47"/>
      <c r="F58" s="366" t="s">
        <v>113</v>
      </c>
    </row>
    <row r="59" spans="2:4" ht="15">
      <c r="B59" s="47" t="s">
        <v>37</v>
      </c>
      <c r="C59" s="46"/>
      <c r="D59" s="47"/>
    </row>
    <row r="60" spans="2:4" ht="15">
      <c r="B60" s="47" t="s">
        <v>38</v>
      </c>
      <c r="C60" s="46"/>
      <c r="D60" s="47"/>
    </row>
    <row r="61" spans="1:14" ht="15">
      <c r="A61" s="354"/>
      <c r="B61" s="355" t="s">
        <v>111</v>
      </c>
      <c r="C61" s="355"/>
      <c r="D61" s="355"/>
      <c r="E61" s="354"/>
      <c r="F61" s="354"/>
      <c r="G61" s="354"/>
      <c r="H61" s="354"/>
      <c r="I61" s="354"/>
      <c r="J61" s="354"/>
      <c r="K61" s="354"/>
      <c r="L61" s="354"/>
      <c r="M61" s="354"/>
      <c r="N61"/>
    </row>
    <row r="62" spans="1:14" ht="15">
      <c r="A62"/>
      <c r="B62" s="47" t="s">
        <v>112</v>
      </c>
      <c r="C62" s="47"/>
      <c r="D62" s="47"/>
      <c r="J62"/>
      <c r="K62"/>
      <c r="L62"/>
      <c r="M62"/>
      <c r="N62"/>
    </row>
    <row r="63" spans="2:7" ht="15">
      <c r="B63" s="48" t="s">
        <v>39</v>
      </c>
      <c r="G63" s="4"/>
    </row>
    <row r="64" spans="2:7" ht="15.75" thickBot="1">
      <c r="B64" s="48" t="s">
        <v>42</v>
      </c>
      <c r="G64" s="4"/>
    </row>
    <row r="65" spans="1:13" ht="13.5" thickBot="1">
      <c r="A65" s="419" t="s">
        <v>0</v>
      </c>
      <c r="B65" s="419" t="s">
        <v>18</v>
      </c>
      <c r="C65" s="426" t="s">
        <v>10</v>
      </c>
      <c r="D65" s="430" t="s">
        <v>11</v>
      </c>
      <c r="E65" s="431"/>
      <c r="F65" s="432"/>
      <c r="G65" s="403" t="s">
        <v>21</v>
      </c>
      <c r="H65" s="437" t="s">
        <v>22</v>
      </c>
      <c r="I65" s="403" t="s">
        <v>23</v>
      </c>
      <c r="J65" s="430" t="s">
        <v>13</v>
      </c>
      <c r="K65" s="431"/>
      <c r="L65" s="431"/>
      <c r="M65" s="432"/>
    </row>
    <row r="66" spans="1:13" ht="13.5" thickBot="1">
      <c r="A66" s="420"/>
      <c r="B66" s="420"/>
      <c r="C66" s="427"/>
      <c r="D66" s="417" t="s">
        <v>1</v>
      </c>
      <c r="E66" s="404" t="s">
        <v>19</v>
      </c>
      <c r="F66" s="406" t="s">
        <v>20</v>
      </c>
      <c r="G66" s="404"/>
      <c r="H66" s="438"/>
      <c r="I66" s="404"/>
      <c r="J66" s="417" t="s">
        <v>1</v>
      </c>
      <c r="K66" s="435" t="s">
        <v>24</v>
      </c>
      <c r="L66" s="436"/>
      <c r="M66" s="433" t="s">
        <v>12</v>
      </c>
    </row>
    <row r="67" spans="1:13" ht="12.75">
      <c r="A67" s="420"/>
      <c r="B67" s="420"/>
      <c r="C67" s="427"/>
      <c r="D67" s="417"/>
      <c r="E67" s="404"/>
      <c r="F67" s="406"/>
      <c r="G67" s="404"/>
      <c r="H67" s="438"/>
      <c r="I67" s="404"/>
      <c r="J67" s="417"/>
      <c r="K67" s="419" t="s">
        <v>6</v>
      </c>
      <c r="L67" s="419" t="s">
        <v>15</v>
      </c>
      <c r="M67" s="433"/>
    </row>
    <row r="68" spans="1:13" ht="12.75">
      <c r="A68" s="420"/>
      <c r="B68" s="420"/>
      <c r="C68" s="427"/>
      <c r="D68" s="417"/>
      <c r="E68" s="404"/>
      <c r="F68" s="406"/>
      <c r="G68" s="404"/>
      <c r="H68" s="438"/>
      <c r="I68" s="404"/>
      <c r="J68" s="417"/>
      <c r="K68" s="420"/>
      <c r="L68" s="420"/>
      <c r="M68" s="433"/>
    </row>
    <row r="69" spans="1:13" ht="12.75">
      <c r="A69" s="420"/>
      <c r="B69" s="420"/>
      <c r="C69" s="427"/>
      <c r="D69" s="417"/>
      <c r="E69" s="404"/>
      <c r="F69" s="406"/>
      <c r="G69" s="404"/>
      <c r="H69" s="438"/>
      <c r="I69" s="404"/>
      <c r="J69" s="417"/>
      <c r="K69" s="420"/>
      <c r="L69" s="420"/>
      <c r="M69" s="433"/>
    </row>
    <row r="70" spans="1:13" ht="12.75">
      <c r="A70" s="420"/>
      <c r="B70" s="420"/>
      <c r="C70" s="427"/>
      <c r="D70" s="417"/>
      <c r="E70" s="404"/>
      <c r="F70" s="406"/>
      <c r="G70" s="404"/>
      <c r="H70" s="438"/>
      <c r="I70" s="404"/>
      <c r="J70" s="417"/>
      <c r="K70" s="420"/>
      <c r="L70" s="420"/>
      <c r="M70" s="433"/>
    </row>
    <row r="71" spans="1:13" ht="13.5" thickBot="1">
      <c r="A71" s="421"/>
      <c r="B71" s="421"/>
      <c r="C71" s="428"/>
      <c r="D71" s="418"/>
      <c r="E71" s="405"/>
      <c r="F71" s="407"/>
      <c r="G71" s="405"/>
      <c r="H71" s="439"/>
      <c r="I71" s="405"/>
      <c r="J71" s="418"/>
      <c r="K71" s="421"/>
      <c r="L71" s="421"/>
      <c r="M71" s="434"/>
    </row>
    <row r="72" spans="1:13" ht="13.5" thickBot="1">
      <c r="A72" s="17"/>
      <c r="B72" s="6" t="s">
        <v>9</v>
      </c>
      <c r="C72" s="106"/>
      <c r="D72" s="5"/>
      <c r="E72" s="5"/>
      <c r="F72" s="5"/>
      <c r="G72" s="5"/>
      <c r="H72" s="5"/>
      <c r="I72" s="5"/>
      <c r="J72" s="14"/>
      <c r="K72" s="14"/>
      <c r="L72" s="14"/>
      <c r="M72" s="78"/>
    </row>
    <row r="73" spans="1:13" ht="15.75" thickBot="1">
      <c r="A73" s="423" t="s">
        <v>48</v>
      </c>
      <c r="B73" s="424"/>
      <c r="C73" s="107"/>
      <c r="D73" s="50"/>
      <c r="E73" s="50"/>
      <c r="F73" s="50"/>
      <c r="G73" s="50"/>
      <c r="H73" s="50"/>
      <c r="I73" s="50"/>
      <c r="J73" s="95"/>
      <c r="K73" s="95"/>
      <c r="L73" s="95"/>
      <c r="M73" s="90"/>
    </row>
    <row r="74" spans="1:13" ht="13.5" thickBot="1">
      <c r="A74" s="19">
        <v>1</v>
      </c>
      <c r="B74" s="7" t="s">
        <v>2</v>
      </c>
      <c r="C74" s="18" t="s">
        <v>5</v>
      </c>
      <c r="D74" s="157">
        <v>2</v>
      </c>
      <c r="E74" s="357">
        <f>(K74+L74+M74)/27</f>
        <v>1.1851851851851851</v>
      </c>
      <c r="F74" s="159">
        <f>D74-E74</f>
        <v>0.8148148148148149</v>
      </c>
      <c r="G74" s="357">
        <f>(L74+M74)/27</f>
        <v>1.1851851851851851</v>
      </c>
      <c r="H74" s="160" t="s">
        <v>115</v>
      </c>
      <c r="I74" s="161" t="s">
        <v>7</v>
      </c>
      <c r="J74" s="162">
        <f>K74+L74</f>
        <v>30</v>
      </c>
      <c r="K74" s="163"/>
      <c r="L74" s="162">
        <v>30</v>
      </c>
      <c r="M74" s="70">
        <v>2</v>
      </c>
    </row>
    <row r="75" spans="1:13" ht="13.5" thickBot="1">
      <c r="A75" s="20">
        <v>2</v>
      </c>
      <c r="B75" s="8" t="s">
        <v>3</v>
      </c>
      <c r="C75" s="22" t="s">
        <v>5</v>
      </c>
      <c r="D75" s="165">
        <v>1</v>
      </c>
      <c r="E75" s="195">
        <f>(K75+L75+M75)/27</f>
        <v>0.5925925925925926</v>
      </c>
      <c r="F75" s="166">
        <f>D75-E75</f>
        <v>0.40740740740740744</v>
      </c>
      <c r="G75" s="195">
        <f>(L75+M75)/27</f>
        <v>0.5925925925925926</v>
      </c>
      <c r="H75" s="160" t="s">
        <v>115</v>
      </c>
      <c r="I75" s="167" t="s">
        <v>7</v>
      </c>
      <c r="J75" s="175">
        <f>K75+L75</f>
        <v>14</v>
      </c>
      <c r="K75" s="215"/>
      <c r="L75" s="175">
        <v>14</v>
      </c>
      <c r="M75" s="74">
        <v>2</v>
      </c>
    </row>
    <row r="76" spans="1:13" ht="12.75">
      <c r="A76" s="399" t="s">
        <v>26</v>
      </c>
      <c r="B76" s="422"/>
      <c r="C76" s="108"/>
      <c r="D76" s="178">
        <f>SUM(D74:D75)</f>
        <v>3</v>
      </c>
      <c r="E76" s="180">
        <f>E74+E75</f>
        <v>1.7777777777777777</v>
      </c>
      <c r="F76" s="180">
        <f>F74+F75</f>
        <v>1.2222222222222223</v>
      </c>
      <c r="G76" s="180">
        <f>G74+G75</f>
        <v>1.7777777777777777</v>
      </c>
      <c r="H76" s="181" t="s">
        <v>14</v>
      </c>
      <c r="I76" s="182" t="s">
        <v>14</v>
      </c>
      <c r="J76" s="183">
        <f>SUM(J74:J75)</f>
        <v>44</v>
      </c>
      <c r="K76" s="183">
        <f>SUM(K74:K75)</f>
        <v>0</v>
      </c>
      <c r="L76" s="183">
        <f>SUM(L74:L75)</f>
        <v>44</v>
      </c>
      <c r="M76" s="37">
        <f>SUM(M74:M75)</f>
        <v>4</v>
      </c>
    </row>
    <row r="77" spans="1:13" ht="12.75">
      <c r="A77" s="395" t="s">
        <v>27</v>
      </c>
      <c r="B77" s="425"/>
      <c r="C77" s="109"/>
      <c r="D77" s="185"/>
      <c r="E77" s="179"/>
      <c r="F77" s="179"/>
      <c r="G77" s="179">
        <f>G76</f>
        <v>1.7777777777777777</v>
      </c>
      <c r="H77" s="183" t="s">
        <v>14</v>
      </c>
      <c r="I77" s="186" t="s">
        <v>14</v>
      </c>
      <c r="J77" s="183"/>
      <c r="K77" s="183"/>
      <c r="L77" s="183">
        <f>L76</f>
        <v>44</v>
      </c>
      <c r="M77" s="38"/>
    </row>
    <row r="78" spans="1:13" ht="13.5" thickBot="1">
      <c r="A78" s="443" t="s">
        <v>28</v>
      </c>
      <c r="B78" s="444"/>
      <c r="C78" s="110"/>
      <c r="D78" s="188"/>
      <c r="E78" s="189"/>
      <c r="F78" s="189"/>
      <c r="G78" s="189"/>
      <c r="H78" s="190"/>
      <c r="I78" s="191"/>
      <c r="J78" s="192"/>
      <c r="K78" s="192"/>
      <c r="L78" s="192"/>
      <c r="M78" s="39"/>
    </row>
    <row r="79" spans="1:13" ht="15.75" thickBot="1">
      <c r="A79" s="423" t="s">
        <v>49</v>
      </c>
      <c r="B79" s="424"/>
      <c r="C79" s="111"/>
      <c r="D79" s="235"/>
      <c r="E79" s="236"/>
      <c r="F79" s="237"/>
      <c r="G79" s="237"/>
      <c r="H79" s="237"/>
      <c r="I79" s="237"/>
      <c r="J79" s="238"/>
      <c r="K79" s="239"/>
      <c r="L79" s="239"/>
      <c r="M79" s="91"/>
    </row>
    <row r="80" spans="1:14" s="88" customFormat="1" ht="14.25">
      <c r="A80" s="234">
        <v>1</v>
      </c>
      <c r="B80" s="372" t="s">
        <v>31</v>
      </c>
      <c r="C80" s="141" t="s">
        <v>5</v>
      </c>
      <c r="D80" s="318">
        <v>3</v>
      </c>
      <c r="E80" s="198">
        <f>(K80+L80+M80)/27</f>
        <v>1.1111111111111112</v>
      </c>
      <c r="F80" s="198">
        <f>D80-E80</f>
        <v>1.8888888888888888</v>
      </c>
      <c r="G80" s="198">
        <f>(L80+M80)/27</f>
        <v>0.5925925925925926</v>
      </c>
      <c r="H80" s="373" t="s">
        <v>30</v>
      </c>
      <c r="I80" s="374" t="s">
        <v>7</v>
      </c>
      <c r="J80" s="162">
        <f>K80+L80</f>
        <v>28</v>
      </c>
      <c r="K80" s="374">
        <v>14</v>
      </c>
      <c r="L80" s="336">
        <v>14</v>
      </c>
      <c r="M80" s="115">
        <v>2</v>
      </c>
      <c r="N80" s="1"/>
    </row>
    <row r="81" spans="1:13" ht="12.75">
      <c r="A81" s="66">
        <v>2</v>
      </c>
      <c r="B81" s="104" t="s">
        <v>44</v>
      </c>
      <c r="C81" s="67" t="s">
        <v>5</v>
      </c>
      <c r="D81" s="240">
        <v>3.5</v>
      </c>
      <c r="E81" s="198">
        <f>(K81+L81+M81)/27</f>
        <v>1.1851851851851851</v>
      </c>
      <c r="F81" s="198">
        <f>D81-E81</f>
        <v>2.314814814814815</v>
      </c>
      <c r="G81" s="198">
        <f>(L81+M81)/27</f>
        <v>0.6666666666666666</v>
      </c>
      <c r="H81" s="241" t="s">
        <v>30</v>
      </c>
      <c r="I81" s="194" t="s">
        <v>7</v>
      </c>
      <c r="J81" s="168">
        <f>K81+L81</f>
        <v>30</v>
      </c>
      <c r="K81" s="226">
        <v>14</v>
      </c>
      <c r="L81" s="201">
        <v>16</v>
      </c>
      <c r="M81" s="66">
        <v>2</v>
      </c>
    </row>
    <row r="82" spans="1:13" ht="12.75">
      <c r="A82" s="30">
        <v>3</v>
      </c>
      <c r="B82" s="105" t="s">
        <v>45</v>
      </c>
      <c r="C82" s="33" t="s">
        <v>5</v>
      </c>
      <c r="D82" s="242">
        <v>4</v>
      </c>
      <c r="E82" s="198">
        <f>(K82+L82+M82)/27</f>
        <v>2.2962962962962963</v>
      </c>
      <c r="F82" s="195">
        <f>D82-E82</f>
        <v>1.7037037037037037</v>
      </c>
      <c r="G82" s="198">
        <f>(L82+M82)/27</f>
        <v>1.1851851851851851</v>
      </c>
      <c r="H82" s="34" t="s">
        <v>30</v>
      </c>
      <c r="I82" s="196" t="s">
        <v>7</v>
      </c>
      <c r="J82" s="168">
        <f>K82+L82</f>
        <v>60</v>
      </c>
      <c r="K82" s="167">
        <v>30</v>
      </c>
      <c r="L82" s="168">
        <v>30</v>
      </c>
      <c r="M82" s="31">
        <v>2</v>
      </c>
    </row>
    <row r="83" spans="1:13" ht="13.5" thickBot="1">
      <c r="A83" s="20">
        <v>4</v>
      </c>
      <c r="B83" s="105" t="s">
        <v>96</v>
      </c>
      <c r="C83" s="33" t="s">
        <v>5</v>
      </c>
      <c r="D83" s="242">
        <v>3.5</v>
      </c>
      <c r="E83" s="198">
        <f>(K83+L83+M83)/27</f>
        <v>1.1851851851851851</v>
      </c>
      <c r="F83" s="195">
        <f>D83-E83</f>
        <v>2.314814814814815</v>
      </c>
      <c r="G83" s="198">
        <f>(L83+M83)/27</f>
        <v>0.5925925925925926</v>
      </c>
      <c r="H83" s="34" t="s">
        <v>30</v>
      </c>
      <c r="I83" s="196" t="s">
        <v>7</v>
      </c>
      <c r="J83" s="168">
        <f>K83+L83</f>
        <v>30</v>
      </c>
      <c r="K83" s="167">
        <v>16</v>
      </c>
      <c r="L83" s="168">
        <v>14</v>
      </c>
      <c r="M83" s="30">
        <v>2</v>
      </c>
    </row>
    <row r="84" spans="1:13" ht="13.5" thickBot="1">
      <c r="A84" s="20">
        <v>5</v>
      </c>
      <c r="B84" s="105" t="s">
        <v>47</v>
      </c>
      <c r="C84" s="80" t="s">
        <v>5</v>
      </c>
      <c r="D84" s="242">
        <v>3</v>
      </c>
      <c r="E84" s="198">
        <f>(K84+L84+M84)/27</f>
        <v>1.1851851851851851</v>
      </c>
      <c r="F84" s="195">
        <f>D84-E84</f>
        <v>1.8148148148148149</v>
      </c>
      <c r="G84" s="198">
        <f>(L84+M84)/27</f>
        <v>0.5925925925925926</v>
      </c>
      <c r="H84" s="160" t="s">
        <v>115</v>
      </c>
      <c r="I84" s="196" t="s">
        <v>7</v>
      </c>
      <c r="J84" s="175">
        <f>K84+L84</f>
        <v>30</v>
      </c>
      <c r="K84" s="167">
        <v>16</v>
      </c>
      <c r="L84" s="175">
        <v>14</v>
      </c>
      <c r="M84" s="74">
        <v>2</v>
      </c>
    </row>
    <row r="85" spans="1:14" ht="12.75">
      <c r="A85" s="399" t="s">
        <v>26</v>
      </c>
      <c r="B85" s="400"/>
      <c r="C85" s="108"/>
      <c r="D85" s="178">
        <f>SUM(D80:D84)</f>
        <v>17</v>
      </c>
      <c r="E85" s="180">
        <f>SUM(E80:E84)</f>
        <v>6.962962962962963</v>
      </c>
      <c r="F85" s="180">
        <f>SUM(F80:F84)</f>
        <v>10.037037037037038</v>
      </c>
      <c r="G85" s="180">
        <f>SUM(G80:G84)</f>
        <v>3.6296296296296293</v>
      </c>
      <c r="H85" s="181" t="s">
        <v>14</v>
      </c>
      <c r="I85" s="182" t="s">
        <v>14</v>
      </c>
      <c r="J85" s="183">
        <f>SUM(J80:J84)</f>
        <v>178</v>
      </c>
      <c r="K85" s="181">
        <f>SUM(K80:K84)</f>
        <v>90</v>
      </c>
      <c r="L85" s="181">
        <f>SUM(L80:L84)</f>
        <v>88</v>
      </c>
      <c r="M85" s="36">
        <f>SUM(M80:M84)</f>
        <v>10</v>
      </c>
      <c r="N85" s="99"/>
    </row>
    <row r="86" spans="1:13" ht="12.75">
      <c r="A86" s="395" t="s">
        <v>33</v>
      </c>
      <c r="B86" s="425"/>
      <c r="C86" s="41"/>
      <c r="D86" s="202"/>
      <c r="E86" s="203"/>
      <c r="F86" s="203"/>
      <c r="G86" s="203">
        <f>G85</f>
        <v>3.6296296296296293</v>
      </c>
      <c r="H86" s="204" t="s">
        <v>14</v>
      </c>
      <c r="I86" s="205" t="s">
        <v>14</v>
      </c>
      <c r="J86" s="204"/>
      <c r="K86" s="204"/>
      <c r="L86" s="204">
        <f>L85</f>
        <v>88</v>
      </c>
      <c r="M86" s="42"/>
    </row>
    <row r="87" spans="1:13" ht="13.5" thickBot="1">
      <c r="A87" s="445" t="s">
        <v>34</v>
      </c>
      <c r="B87" s="446"/>
      <c r="C87" s="39"/>
      <c r="D87" s="188"/>
      <c r="E87" s="189"/>
      <c r="F87" s="189"/>
      <c r="G87" s="189"/>
      <c r="H87" s="192" t="s">
        <v>14</v>
      </c>
      <c r="I87" s="206" t="s">
        <v>14</v>
      </c>
      <c r="J87" s="192"/>
      <c r="K87" s="192"/>
      <c r="L87" s="192"/>
      <c r="M87" s="43"/>
    </row>
    <row r="88" spans="1:13" ht="15.75" thickBot="1">
      <c r="A88" s="423" t="s">
        <v>50</v>
      </c>
      <c r="B88" s="424"/>
      <c r="C88" s="107"/>
      <c r="D88" s="82"/>
      <c r="E88" s="50"/>
      <c r="F88" s="52"/>
      <c r="G88" s="52"/>
      <c r="H88" s="52"/>
      <c r="I88" s="52"/>
      <c r="J88" s="95"/>
      <c r="K88" s="53"/>
      <c r="L88" s="53"/>
      <c r="M88" s="91"/>
    </row>
    <row r="89" spans="1:13" ht="12.75">
      <c r="A89" s="69">
        <v>1</v>
      </c>
      <c r="B89" s="76" t="s">
        <v>119</v>
      </c>
      <c r="C89" s="70" t="s">
        <v>5</v>
      </c>
      <c r="D89" s="370">
        <v>8</v>
      </c>
      <c r="E89" s="357">
        <f>(K89+L89+M89)/27</f>
        <v>2</v>
      </c>
      <c r="F89" s="375">
        <f>D89-E89</f>
        <v>6</v>
      </c>
      <c r="G89" s="359">
        <f>(L89+M89)/27</f>
        <v>0.2222222222222222</v>
      </c>
      <c r="H89" s="155" t="s">
        <v>115</v>
      </c>
      <c r="I89" s="371" t="s">
        <v>8</v>
      </c>
      <c r="J89" s="368">
        <f>K89+L89</f>
        <v>48</v>
      </c>
      <c r="K89" s="371">
        <v>48</v>
      </c>
      <c r="L89" s="369"/>
      <c r="M89" s="94">
        <v>6</v>
      </c>
    </row>
    <row r="90" spans="1:13" ht="13.5" thickBot="1">
      <c r="A90" s="74">
        <v>2</v>
      </c>
      <c r="B90" s="377" t="s">
        <v>114</v>
      </c>
      <c r="C90" s="80" t="s">
        <v>5</v>
      </c>
      <c r="D90" s="376">
        <v>2</v>
      </c>
      <c r="E90" s="358">
        <f>(K90+L90+M90)/27</f>
        <v>0.8518518518518519</v>
      </c>
      <c r="F90" s="172">
        <f>D90-E90</f>
        <v>1.1481481481481481</v>
      </c>
      <c r="G90" s="358">
        <f>(L90+M90)/27</f>
        <v>0.3333333333333333</v>
      </c>
      <c r="H90" s="199" t="s">
        <v>115</v>
      </c>
      <c r="I90" s="199" t="s">
        <v>7</v>
      </c>
      <c r="J90" s="175">
        <f>SUM(K90+L90)</f>
        <v>21</v>
      </c>
      <c r="K90" s="175">
        <v>14</v>
      </c>
      <c r="L90" s="175">
        <v>7</v>
      </c>
      <c r="M90" s="74">
        <v>2</v>
      </c>
    </row>
    <row r="91" spans="1:13" ht="12.75">
      <c r="A91" s="399" t="s">
        <v>26</v>
      </c>
      <c r="B91" s="400"/>
      <c r="C91" s="108"/>
      <c r="D91" s="178">
        <f>SUM(D89:D90)</f>
        <v>10</v>
      </c>
      <c r="E91" s="179">
        <f>SUM(E89:E90)</f>
        <v>2.851851851851852</v>
      </c>
      <c r="F91" s="179">
        <f>SUM(F89:F90)</f>
        <v>7.148148148148148</v>
      </c>
      <c r="G91" s="179">
        <f>SUM(G89:G90)</f>
        <v>0.5555555555555556</v>
      </c>
      <c r="H91" s="183" t="s">
        <v>14</v>
      </c>
      <c r="I91" s="186" t="s">
        <v>14</v>
      </c>
      <c r="J91" s="183">
        <f>SUM(J89:J90)</f>
        <v>69</v>
      </c>
      <c r="K91" s="183">
        <f>SUM(K89:K90)</f>
        <v>62</v>
      </c>
      <c r="L91" s="183">
        <f>SUM(L89:L90)</f>
        <v>7</v>
      </c>
      <c r="M91" s="37">
        <f>SUM(M89:M90)</f>
        <v>8</v>
      </c>
    </row>
    <row r="92" spans="1:13" ht="12.75">
      <c r="A92" s="395" t="s">
        <v>33</v>
      </c>
      <c r="B92" s="425"/>
      <c r="C92" s="41"/>
      <c r="D92" s="202"/>
      <c r="E92" s="203"/>
      <c r="F92" s="203"/>
      <c r="G92" s="203">
        <f>G91</f>
        <v>0.5555555555555556</v>
      </c>
      <c r="H92" s="204" t="s">
        <v>14</v>
      </c>
      <c r="I92" s="205" t="s">
        <v>14</v>
      </c>
      <c r="J92" s="204"/>
      <c r="K92" s="204"/>
      <c r="L92" s="204">
        <f>L91</f>
        <v>7</v>
      </c>
      <c r="M92" s="42"/>
    </row>
    <row r="93" spans="1:13" ht="13.5" thickBot="1">
      <c r="A93" s="445" t="s">
        <v>34</v>
      </c>
      <c r="B93" s="446"/>
      <c r="C93" s="39"/>
      <c r="D93" s="188">
        <f>D89</f>
        <v>8</v>
      </c>
      <c r="E93" s="189">
        <f>E89</f>
        <v>2</v>
      </c>
      <c r="F93" s="189">
        <f>F89</f>
        <v>6</v>
      </c>
      <c r="G93" s="189">
        <f>G89</f>
        <v>0.2222222222222222</v>
      </c>
      <c r="H93" s="192" t="s">
        <v>14</v>
      </c>
      <c r="I93" s="206" t="s">
        <v>14</v>
      </c>
      <c r="J93" s="192">
        <f>J89</f>
        <v>48</v>
      </c>
      <c r="K93" s="192">
        <f>K89</f>
        <v>48</v>
      </c>
      <c r="L93" s="192">
        <f>L89</f>
        <v>0</v>
      </c>
      <c r="M93" s="39">
        <f>M89</f>
        <v>6</v>
      </c>
    </row>
    <row r="94" spans="1:13" ht="15.75" thickBot="1">
      <c r="A94" s="423" t="s">
        <v>54</v>
      </c>
      <c r="B94" s="424"/>
      <c r="C94" s="53"/>
      <c r="D94" s="83"/>
      <c r="E94" s="53"/>
      <c r="F94" s="53"/>
      <c r="G94" s="53"/>
      <c r="H94" s="53"/>
      <c r="I94" s="53"/>
      <c r="J94" s="53"/>
      <c r="K94" s="53"/>
      <c r="L94" s="53"/>
      <c r="M94" s="91"/>
    </row>
    <row r="95" spans="1:13" ht="12.75">
      <c r="A95" s="415" t="s">
        <v>27</v>
      </c>
      <c r="B95" s="416"/>
      <c r="C95" s="112"/>
      <c r="D95" s="221"/>
      <c r="E95" s="222"/>
      <c r="F95" s="223"/>
      <c r="G95" s="221"/>
      <c r="H95" s="224"/>
      <c r="I95" s="225"/>
      <c r="J95" s="201"/>
      <c r="K95" s="226"/>
      <c r="L95" s="243"/>
      <c r="M95" s="71"/>
    </row>
    <row r="96" spans="1:13" ht="15" customHeight="1" thickBot="1">
      <c r="A96" s="440" t="s">
        <v>28</v>
      </c>
      <c r="B96" s="441"/>
      <c r="C96" s="13"/>
      <c r="D96" s="227">
        <v>8</v>
      </c>
      <c r="E96" s="227">
        <v>1.56</v>
      </c>
      <c r="F96" s="227">
        <v>6.44</v>
      </c>
      <c r="G96" s="227">
        <v>0.22</v>
      </c>
      <c r="H96" s="228"/>
      <c r="I96" s="228"/>
      <c r="J96" s="229">
        <v>36</v>
      </c>
      <c r="K96" s="229">
        <v>36</v>
      </c>
      <c r="L96" s="229"/>
      <c r="M96" s="85">
        <v>6</v>
      </c>
    </row>
    <row r="97" spans="1:13" ht="13.5" thickBot="1">
      <c r="A97" s="393" t="s">
        <v>26</v>
      </c>
      <c r="B97" s="458"/>
      <c r="C97" s="56"/>
      <c r="D97" s="352">
        <f>D76+D85+D91</f>
        <v>30</v>
      </c>
      <c r="E97" s="352">
        <f>E76+E85+E91</f>
        <v>11.592592592592592</v>
      </c>
      <c r="F97" s="352">
        <f>F76+F85+F91</f>
        <v>18.40740740740741</v>
      </c>
      <c r="G97" s="352">
        <f>G76+G85+G91</f>
        <v>5.962962962962962</v>
      </c>
      <c r="H97" s="232"/>
      <c r="I97" s="232"/>
      <c r="J97" s="233">
        <f>J76+J85+J91</f>
        <v>291</v>
      </c>
      <c r="K97" s="233">
        <f>K76+K85+K91</f>
        <v>152</v>
      </c>
      <c r="L97" s="233">
        <f>L76+L85+L91</f>
        <v>139</v>
      </c>
      <c r="M97" s="56">
        <f>M76+M85+M91</f>
        <v>22</v>
      </c>
    </row>
    <row r="98" spans="1:13" ht="12.75">
      <c r="A98" s="457" t="s">
        <v>16</v>
      </c>
      <c r="B98" s="457"/>
      <c r="C98" s="457"/>
      <c r="D98" s="457"/>
      <c r="E98" s="457"/>
      <c r="F98" s="457"/>
      <c r="G98" s="457"/>
      <c r="H98" s="4"/>
      <c r="I98" s="137"/>
      <c r="J98" s="138"/>
      <c r="K98" s="138"/>
      <c r="L98" s="138"/>
      <c r="M98" s="138"/>
    </row>
    <row r="99" spans="1:13" ht="12.75">
      <c r="A99" s="450" t="s">
        <v>107</v>
      </c>
      <c r="B99" s="450"/>
      <c r="C99" s="450"/>
      <c r="D99" s="450"/>
      <c r="E99" s="450"/>
      <c r="F99" s="3"/>
      <c r="G99" s="4"/>
      <c r="H99" s="4"/>
      <c r="I99" s="137"/>
      <c r="J99" s="138"/>
      <c r="K99" s="138"/>
      <c r="L99" s="138"/>
      <c r="M99" s="138"/>
    </row>
    <row r="100" spans="9:13" ht="12.75">
      <c r="I100" s="139"/>
      <c r="J100" s="140"/>
      <c r="K100" s="140"/>
      <c r="L100" s="140"/>
      <c r="M100" s="140"/>
    </row>
    <row r="101" spans="9:13" ht="12.75">
      <c r="I101" s="139"/>
      <c r="J101" s="140"/>
      <c r="K101" s="140"/>
      <c r="L101" s="140"/>
      <c r="M101" s="140"/>
    </row>
    <row r="102" spans="9:13" ht="12.75">
      <c r="I102" s="139"/>
      <c r="J102" s="140"/>
      <c r="K102" s="140"/>
      <c r="L102" s="140"/>
      <c r="M102" s="140"/>
    </row>
    <row r="103" spans="9:13" ht="12.75">
      <c r="I103" s="139"/>
      <c r="J103" s="140"/>
      <c r="K103" s="140"/>
      <c r="L103" s="140"/>
      <c r="M103" s="140"/>
    </row>
    <row r="104" spans="9:13" ht="12.75">
      <c r="I104" s="139"/>
      <c r="J104" s="140"/>
      <c r="K104" s="140"/>
      <c r="L104" s="140"/>
      <c r="M104" s="140"/>
    </row>
    <row r="105" ht="12.75"/>
    <row r="106" spans="1:13" ht="18.75" customHeight="1">
      <c r="A106" s="408" t="s">
        <v>17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</row>
    <row r="107" spans="1:14" s="148" customFormat="1" ht="15">
      <c r="A107" s="146"/>
      <c r="B107" s="45" t="s">
        <v>35</v>
      </c>
      <c r="C107" s="147"/>
      <c r="D107" s="147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s="148" customFormat="1" ht="15">
      <c r="A108" s="146"/>
      <c r="B108" s="47" t="s">
        <v>101</v>
      </c>
      <c r="C108" s="147"/>
      <c r="D108" s="149"/>
      <c r="F108" s="365" t="s">
        <v>120</v>
      </c>
      <c r="J108" s="146"/>
      <c r="K108" s="146"/>
      <c r="L108" s="146"/>
      <c r="M108" s="146"/>
      <c r="N108" s="146"/>
    </row>
    <row r="109" spans="1:17" s="148" customFormat="1" ht="15">
      <c r="A109" s="146"/>
      <c r="B109" s="47" t="s">
        <v>36</v>
      </c>
      <c r="C109" s="150"/>
      <c r="D109" s="149"/>
      <c r="F109" s="366" t="s">
        <v>113</v>
      </c>
      <c r="G109" s="151"/>
      <c r="H109" s="151"/>
      <c r="I109" s="151"/>
      <c r="J109" s="152"/>
      <c r="K109" s="152"/>
      <c r="L109" s="152"/>
      <c r="M109" s="152"/>
      <c r="N109" s="152"/>
      <c r="O109" s="151"/>
      <c r="P109" s="151"/>
      <c r="Q109" s="151"/>
    </row>
    <row r="110" spans="1:14" s="148" customFormat="1" ht="15">
      <c r="A110" s="146"/>
      <c r="B110" s="47" t="s">
        <v>37</v>
      </c>
      <c r="C110" s="150"/>
      <c r="D110" s="149"/>
      <c r="J110" s="146"/>
      <c r="K110" s="146"/>
      <c r="L110" s="146"/>
      <c r="M110" s="146"/>
      <c r="N110" s="146"/>
    </row>
    <row r="111" spans="1:14" s="148" customFormat="1" ht="15">
      <c r="A111" s="146"/>
      <c r="B111" s="47" t="s">
        <v>38</v>
      </c>
      <c r="C111" s="147"/>
      <c r="D111" s="149"/>
      <c r="J111" s="146"/>
      <c r="K111" s="146"/>
      <c r="L111" s="146"/>
      <c r="M111" s="146"/>
      <c r="N111" s="146"/>
    </row>
    <row r="112" spans="1:14" ht="15">
      <c r="A112" s="354"/>
      <c r="B112" s="355" t="s">
        <v>111</v>
      </c>
      <c r="C112" s="355"/>
      <c r="D112" s="355"/>
      <c r="E112" s="354"/>
      <c r="F112" s="354"/>
      <c r="G112" s="354"/>
      <c r="H112" s="354"/>
      <c r="I112" s="354"/>
      <c r="J112" s="354"/>
      <c r="K112" s="354"/>
      <c r="L112" s="354"/>
      <c r="M112" s="354"/>
      <c r="N112"/>
    </row>
    <row r="113" spans="1:14" ht="15">
      <c r="A113"/>
      <c r="B113" s="47" t="s">
        <v>112</v>
      </c>
      <c r="C113" s="47"/>
      <c r="D113" s="47"/>
      <c r="J113"/>
      <c r="K113"/>
      <c r="L113"/>
      <c r="M113"/>
      <c r="N113"/>
    </row>
    <row r="114" spans="1:14" s="148" customFormat="1" ht="15">
      <c r="A114" s="146"/>
      <c r="B114" s="48" t="s">
        <v>67</v>
      </c>
      <c r="C114" s="146"/>
      <c r="G114" s="153"/>
      <c r="J114" s="146"/>
      <c r="K114" s="146"/>
      <c r="L114" s="146"/>
      <c r="M114" s="146"/>
      <c r="N114" s="146"/>
    </row>
    <row r="115" spans="1:14" s="148" customFormat="1" ht="15.75" thickBot="1">
      <c r="A115" s="146"/>
      <c r="B115" s="48" t="s">
        <v>102</v>
      </c>
      <c r="C115" s="146"/>
      <c r="G115" s="153"/>
      <c r="J115" s="146"/>
      <c r="K115" s="146"/>
      <c r="L115" s="146"/>
      <c r="M115" s="146"/>
      <c r="N115" s="146"/>
    </row>
    <row r="116" spans="1:13" ht="13.5" thickBot="1">
      <c r="A116" s="451" t="s">
        <v>0</v>
      </c>
      <c r="B116" s="451" t="s">
        <v>18</v>
      </c>
      <c r="C116" s="454" t="s">
        <v>10</v>
      </c>
      <c r="D116" s="412" t="s">
        <v>11</v>
      </c>
      <c r="E116" s="413"/>
      <c r="F116" s="414"/>
      <c r="G116" s="409" t="s">
        <v>21</v>
      </c>
      <c r="H116" s="461" t="s">
        <v>22</v>
      </c>
      <c r="I116" s="409" t="s">
        <v>23</v>
      </c>
      <c r="J116" s="412" t="s">
        <v>13</v>
      </c>
      <c r="K116" s="413"/>
      <c r="L116" s="413"/>
      <c r="M116" s="414"/>
    </row>
    <row r="117" spans="1:13" ht="13.5" thickBot="1">
      <c r="A117" s="452"/>
      <c r="B117" s="452"/>
      <c r="C117" s="455"/>
      <c r="D117" s="459" t="s">
        <v>1</v>
      </c>
      <c r="E117" s="410" t="s">
        <v>19</v>
      </c>
      <c r="F117" s="466" t="s">
        <v>20</v>
      </c>
      <c r="G117" s="410"/>
      <c r="H117" s="462"/>
      <c r="I117" s="410"/>
      <c r="J117" s="459" t="s">
        <v>1</v>
      </c>
      <c r="K117" s="435" t="s">
        <v>24</v>
      </c>
      <c r="L117" s="436"/>
      <c r="M117" s="464" t="s">
        <v>12</v>
      </c>
    </row>
    <row r="118" spans="1:13" ht="12.75">
      <c r="A118" s="452"/>
      <c r="B118" s="452"/>
      <c r="C118" s="455"/>
      <c r="D118" s="459"/>
      <c r="E118" s="410"/>
      <c r="F118" s="466"/>
      <c r="G118" s="410"/>
      <c r="H118" s="462"/>
      <c r="I118" s="410"/>
      <c r="J118" s="459"/>
      <c r="K118" s="451" t="s">
        <v>6</v>
      </c>
      <c r="L118" s="451" t="s">
        <v>15</v>
      </c>
      <c r="M118" s="464"/>
    </row>
    <row r="119" spans="1:13" ht="12.75">
      <c r="A119" s="452"/>
      <c r="B119" s="452"/>
      <c r="C119" s="455"/>
      <c r="D119" s="459"/>
      <c r="E119" s="410"/>
      <c r="F119" s="466"/>
      <c r="G119" s="410"/>
      <c r="H119" s="462"/>
      <c r="I119" s="410"/>
      <c r="J119" s="459"/>
      <c r="K119" s="452"/>
      <c r="L119" s="452"/>
      <c r="M119" s="464"/>
    </row>
    <row r="120" spans="1:13" ht="13.5" thickBot="1">
      <c r="A120" s="453"/>
      <c r="B120" s="453"/>
      <c r="C120" s="456"/>
      <c r="D120" s="460"/>
      <c r="E120" s="411"/>
      <c r="F120" s="467"/>
      <c r="G120" s="411"/>
      <c r="H120" s="463"/>
      <c r="I120" s="411"/>
      <c r="J120" s="460"/>
      <c r="K120" s="453"/>
      <c r="L120" s="453"/>
      <c r="M120" s="465"/>
    </row>
    <row r="121" spans="1:14" s="62" customFormat="1" ht="13.5" thickBot="1">
      <c r="A121" s="121"/>
      <c r="B121" s="6" t="s">
        <v>9</v>
      </c>
      <c r="C121" s="106"/>
      <c r="D121" s="122"/>
      <c r="E121" s="122"/>
      <c r="F121" s="122"/>
      <c r="G121" s="122"/>
      <c r="H121" s="122"/>
      <c r="I121" s="122"/>
      <c r="J121" s="106"/>
      <c r="K121" s="106"/>
      <c r="L121" s="106"/>
      <c r="M121" s="79"/>
      <c r="N121" s="100"/>
    </row>
    <row r="122" spans="1:14" s="62" customFormat="1" ht="13.5" thickBot="1">
      <c r="A122" s="397" t="s">
        <v>48</v>
      </c>
      <c r="B122" s="398"/>
      <c r="C122" s="113"/>
      <c r="D122" s="61"/>
      <c r="E122" s="61"/>
      <c r="F122" s="61"/>
      <c r="G122" s="61"/>
      <c r="H122" s="61"/>
      <c r="I122" s="61"/>
      <c r="J122" s="96"/>
      <c r="K122" s="96"/>
      <c r="L122" s="96"/>
      <c r="M122" s="92"/>
      <c r="N122" s="100"/>
    </row>
    <row r="123" spans="1:14" s="62" customFormat="1" ht="12.75">
      <c r="A123" s="378">
        <v>1</v>
      </c>
      <c r="B123" s="75" t="s">
        <v>2</v>
      </c>
      <c r="C123" s="379" t="s">
        <v>55</v>
      </c>
      <c r="D123" s="380">
        <v>2</v>
      </c>
      <c r="E123" s="246">
        <f>(K123+L123+M123)/27</f>
        <v>1.1851851851851851</v>
      </c>
      <c r="F123" s="346">
        <f>D123-E123</f>
        <v>0.8148148148148149</v>
      </c>
      <c r="G123" s="246">
        <f>(L123+M123)/27</f>
        <v>1.1851851851851851</v>
      </c>
      <c r="H123" s="155" t="s">
        <v>115</v>
      </c>
      <c r="I123" s="155" t="s">
        <v>7</v>
      </c>
      <c r="J123" s="155">
        <f>K123+L123</f>
        <v>30</v>
      </c>
      <c r="K123" s="381"/>
      <c r="L123" s="155">
        <v>30</v>
      </c>
      <c r="M123" s="381">
        <v>2</v>
      </c>
      <c r="N123" s="100"/>
    </row>
    <row r="124" spans="1:14" s="62" customFormat="1" ht="13.5" thickBot="1">
      <c r="A124" s="132">
        <v>2</v>
      </c>
      <c r="B124" s="382" t="s">
        <v>104</v>
      </c>
      <c r="C124" s="329" t="s">
        <v>55</v>
      </c>
      <c r="D124" s="383">
        <v>2</v>
      </c>
      <c r="E124" s="297">
        <f>(K124+L124+M124)/27</f>
        <v>0.5925925925925926</v>
      </c>
      <c r="F124" s="297">
        <f>D124-E124</f>
        <v>1.4074074074074074</v>
      </c>
      <c r="G124" s="297">
        <f>(L124+M124)/27</f>
        <v>0.07407407407407407</v>
      </c>
      <c r="H124" s="199" t="s">
        <v>115</v>
      </c>
      <c r="I124" s="384" t="s">
        <v>8</v>
      </c>
      <c r="J124" s="199">
        <f>K124+L124</f>
        <v>14</v>
      </c>
      <c r="K124" s="322">
        <v>14</v>
      </c>
      <c r="L124" s="199"/>
      <c r="M124" s="322">
        <v>2</v>
      </c>
      <c r="N124" s="100"/>
    </row>
    <row r="125" spans="1:14" s="62" customFormat="1" ht="12.75">
      <c r="A125" s="391" t="s">
        <v>26</v>
      </c>
      <c r="B125" s="392"/>
      <c r="C125" s="387"/>
      <c r="D125" s="388">
        <f>SUM(D123:D124)</f>
        <v>4</v>
      </c>
      <c r="E125" s="255">
        <f>SUM(E123:E124)</f>
        <v>1.7777777777777777</v>
      </c>
      <c r="F125" s="389">
        <f>SUM(F123:F124)</f>
        <v>2.2222222222222223</v>
      </c>
      <c r="G125" s="255">
        <f>SUM(G123:G124)</f>
        <v>1.259259259259259</v>
      </c>
      <c r="H125" s="390" t="s">
        <v>14</v>
      </c>
      <c r="I125" s="256" t="s">
        <v>14</v>
      </c>
      <c r="J125" s="390">
        <v>44</v>
      </c>
      <c r="K125" s="256">
        <f>K121</f>
        <v>0</v>
      </c>
      <c r="L125" s="390">
        <f>SUM(L123:L124)</f>
        <v>30</v>
      </c>
      <c r="M125" s="256">
        <f>SUM(M123:M124)</f>
        <v>4</v>
      </c>
      <c r="N125" s="100"/>
    </row>
    <row r="126" spans="1:14" s="62" customFormat="1" ht="12.75">
      <c r="A126" s="395" t="s">
        <v>27</v>
      </c>
      <c r="B126" s="396"/>
      <c r="C126" s="124"/>
      <c r="D126" s="258"/>
      <c r="E126" s="259"/>
      <c r="F126" s="259"/>
      <c r="G126" s="259"/>
      <c r="H126" s="260" t="s">
        <v>14</v>
      </c>
      <c r="I126" s="261" t="s">
        <v>14</v>
      </c>
      <c r="J126" s="260"/>
      <c r="K126" s="260"/>
      <c r="L126" s="260">
        <v>30</v>
      </c>
      <c r="M126" s="261">
        <v>2</v>
      </c>
      <c r="N126" s="100"/>
    </row>
    <row r="127" spans="1:14" s="62" customFormat="1" ht="13.5" thickBot="1">
      <c r="A127" s="395" t="s">
        <v>34</v>
      </c>
      <c r="B127" s="396"/>
      <c r="C127" s="117"/>
      <c r="D127" s="275">
        <v>2</v>
      </c>
      <c r="E127" s="276">
        <v>0.58</v>
      </c>
      <c r="F127" s="276">
        <v>1.42</v>
      </c>
      <c r="G127" s="276">
        <v>0.07</v>
      </c>
      <c r="H127" s="277" t="s">
        <v>14</v>
      </c>
      <c r="I127" s="278" t="s">
        <v>14</v>
      </c>
      <c r="J127" s="277">
        <v>14</v>
      </c>
      <c r="K127" s="277">
        <v>14</v>
      </c>
      <c r="L127" s="277"/>
      <c r="M127" s="278">
        <v>2</v>
      </c>
      <c r="N127" s="100"/>
    </row>
    <row r="128" spans="1:14" s="62" customFormat="1" ht="13.5" thickBot="1">
      <c r="A128" s="397" t="s">
        <v>49</v>
      </c>
      <c r="B128" s="398"/>
      <c r="C128" s="103"/>
      <c r="D128" s="267"/>
      <c r="E128" s="267"/>
      <c r="F128" s="268"/>
      <c r="G128" s="268"/>
      <c r="H128" s="269"/>
      <c r="I128" s="269"/>
      <c r="J128" s="270"/>
      <c r="K128" s="270"/>
      <c r="L128" s="270"/>
      <c r="M128" s="271"/>
      <c r="N128" s="100"/>
    </row>
    <row r="129" spans="1:14" s="62" customFormat="1" ht="13.5" thickBot="1">
      <c r="A129" s="27">
        <v>1</v>
      </c>
      <c r="B129" s="26" t="s">
        <v>56</v>
      </c>
      <c r="C129" s="27" t="s">
        <v>55</v>
      </c>
      <c r="D129" s="272">
        <v>3.5</v>
      </c>
      <c r="E129" s="218">
        <f>(K129+L129+M129)/27</f>
        <v>1.1851851851851851</v>
      </c>
      <c r="F129" s="218">
        <f>D129-E129</f>
        <v>2.314814814814815</v>
      </c>
      <c r="G129" s="218">
        <f>(L129+M129)/27</f>
        <v>0.6666666666666666</v>
      </c>
      <c r="H129" s="160" t="s">
        <v>30</v>
      </c>
      <c r="I129" s="273" t="s">
        <v>7</v>
      </c>
      <c r="J129" s="160">
        <f>K129+L129</f>
        <v>30</v>
      </c>
      <c r="K129" s="160">
        <v>14</v>
      </c>
      <c r="L129" s="160">
        <v>16</v>
      </c>
      <c r="M129" s="248">
        <v>2</v>
      </c>
      <c r="N129" s="100"/>
    </row>
    <row r="130" spans="1:14" s="62" customFormat="1" ht="12.75">
      <c r="A130" s="399" t="s">
        <v>26</v>
      </c>
      <c r="B130" s="400"/>
      <c r="C130" s="116"/>
      <c r="D130" s="254">
        <f>SUM(D129:D129)</f>
        <v>3.5</v>
      </c>
      <c r="E130" s="255">
        <f>SUM(E129:E129)</f>
        <v>1.1851851851851851</v>
      </c>
      <c r="F130" s="255">
        <f>SUM(F129:F129)</f>
        <v>2.314814814814815</v>
      </c>
      <c r="G130" s="255">
        <f>SUM(G129:G129)</f>
        <v>0.6666666666666666</v>
      </c>
      <c r="H130" s="256" t="s">
        <v>14</v>
      </c>
      <c r="I130" s="257" t="s">
        <v>14</v>
      </c>
      <c r="J130" s="274">
        <f>SUM(J129:J129)</f>
        <v>30</v>
      </c>
      <c r="K130" s="274">
        <f>SUM(K129:K129)</f>
        <v>14</v>
      </c>
      <c r="L130" s="274">
        <f>SUM(L129:L129)</f>
        <v>16</v>
      </c>
      <c r="M130" s="274">
        <f>SUM(M129:M129)</f>
        <v>2</v>
      </c>
      <c r="N130" s="100"/>
    </row>
    <row r="131" spans="1:14" s="62" customFormat="1" ht="12.75">
      <c r="A131" s="395" t="s">
        <v>27</v>
      </c>
      <c r="B131" s="396"/>
      <c r="C131" s="117"/>
      <c r="D131" s="275"/>
      <c r="E131" s="276"/>
      <c r="F131" s="276"/>
      <c r="G131" s="276"/>
      <c r="H131" s="277" t="s">
        <v>14</v>
      </c>
      <c r="I131" s="278" t="s">
        <v>14</v>
      </c>
      <c r="J131" s="277"/>
      <c r="K131" s="277"/>
      <c r="L131" s="277">
        <f>L129</f>
        <v>16</v>
      </c>
      <c r="M131" s="278"/>
      <c r="N131" s="100"/>
    </row>
    <row r="132" spans="1:14" s="62" customFormat="1" ht="13.5" thickBot="1">
      <c r="A132" s="445" t="s">
        <v>34</v>
      </c>
      <c r="B132" s="446"/>
      <c r="C132" s="118"/>
      <c r="D132" s="263"/>
      <c r="E132" s="263"/>
      <c r="F132" s="263"/>
      <c r="G132" s="263"/>
      <c r="H132" s="266" t="s">
        <v>14</v>
      </c>
      <c r="I132" s="279" t="s">
        <v>14</v>
      </c>
      <c r="J132" s="266"/>
      <c r="K132" s="266"/>
      <c r="L132" s="266"/>
      <c r="M132" s="279"/>
      <c r="N132" s="100"/>
    </row>
    <row r="133" spans="1:14" s="62" customFormat="1" ht="13.5" thickBot="1">
      <c r="A133" s="401" t="s">
        <v>50</v>
      </c>
      <c r="B133" s="402"/>
      <c r="C133" s="113"/>
      <c r="D133" s="280"/>
      <c r="E133" s="280"/>
      <c r="F133" s="280"/>
      <c r="G133" s="280"/>
      <c r="H133" s="280"/>
      <c r="I133" s="280"/>
      <c r="J133" s="281"/>
      <c r="K133" s="281"/>
      <c r="L133" s="281"/>
      <c r="M133" s="282"/>
      <c r="N133" s="100"/>
    </row>
    <row r="134" spans="1:14" s="62" customFormat="1" ht="13.5" thickBot="1">
      <c r="A134" s="89">
        <v>1</v>
      </c>
      <c r="B134" s="7" t="s">
        <v>53</v>
      </c>
      <c r="C134" s="57" t="s">
        <v>55</v>
      </c>
      <c r="D134" s="283">
        <v>3</v>
      </c>
      <c r="E134" s="284">
        <f>(K134+L134+M134)/27</f>
        <v>1.1111111111111112</v>
      </c>
      <c r="F134" s="158">
        <f>D134-E134</f>
        <v>1.8888888888888888</v>
      </c>
      <c r="G134" s="357">
        <f>(L134+M134)/27</f>
        <v>0.5925925925925926</v>
      </c>
      <c r="H134" s="160" t="s">
        <v>115</v>
      </c>
      <c r="I134" s="161" t="s">
        <v>7</v>
      </c>
      <c r="J134" s="162">
        <f>K134+L134</f>
        <v>28</v>
      </c>
      <c r="K134" s="161">
        <v>14</v>
      </c>
      <c r="L134" s="162">
        <v>14</v>
      </c>
      <c r="M134" s="163">
        <v>2</v>
      </c>
      <c r="N134" s="100"/>
    </row>
    <row r="135" spans="1:14" s="62" customFormat="1" ht="12.75">
      <c r="A135" s="20">
        <v>2</v>
      </c>
      <c r="B135" s="8" t="s">
        <v>52</v>
      </c>
      <c r="C135" s="16" t="s">
        <v>55</v>
      </c>
      <c r="D135" s="285">
        <v>3</v>
      </c>
      <c r="E135" s="195">
        <f>(K135+L135+M135)/27</f>
        <v>1.1111111111111112</v>
      </c>
      <c r="F135" s="195">
        <f>D135-E135</f>
        <v>1.8888888888888888</v>
      </c>
      <c r="G135" s="195">
        <f>(L135+M135)/27</f>
        <v>0.5925925925925926</v>
      </c>
      <c r="H135" s="160" t="s">
        <v>115</v>
      </c>
      <c r="I135" s="167" t="s">
        <v>7</v>
      </c>
      <c r="J135" s="168">
        <f>K135+L135</f>
        <v>28</v>
      </c>
      <c r="K135" s="167">
        <v>14</v>
      </c>
      <c r="L135" s="168">
        <v>14</v>
      </c>
      <c r="M135" s="169">
        <v>2</v>
      </c>
      <c r="N135" s="100"/>
    </row>
    <row r="136" spans="1:14" s="62" customFormat="1" ht="12.75">
      <c r="A136" s="29">
        <v>3</v>
      </c>
      <c r="B136" s="59" t="s">
        <v>46</v>
      </c>
      <c r="C136" s="68" t="s">
        <v>55</v>
      </c>
      <c r="D136" s="286">
        <v>3.5</v>
      </c>
      <c r="E136" s="364">
        <f>(K136+L136+M136)/27</f>
        <v>1.1111111111111112</v>
      </c>
      <c r="F136" s="287">
        <f>D136-E136</f>
        <v>2.388888888888889</v>
      </c>
      <c r="G136" s="359">
        <f>(L136+M136)/27</f>
        <v>0.5925925925925926</v>
      </c>
      <c r="H136" s="34" t="s">
        <v>30</v>
      </c>
      <c r="I136" s="196" t="s">
        <v>7</v>
      </c>
      <c r="J136" s="168">
        <f>K136+L136</f>
        <v>28</v>
      </c>
      <c r="K136" s="196">
        <v>14</v>
      </c>
      <c r="L136" s="34">
        <v>14</v>
      </c>
      <c r="M136" s="288">
        <v>2</v>
      </c>
      <c r="N136" s="100"/>
    </row>
    <row r="137" spans="1:14" s="62" customFormat="1" ht="12.75">
      <c r="A137" s="29">
        <v>4</v>
      </c>
      <c r="B137" s="59" t="s">
        <v>57</v>
      </c>
      <c r="C137" s="68" t="s">
        <v>55</v>
      </c>
      <c r="D137" s="286">
        <v>3.5</v>
      </c>
      <c r="E137" s="195">
        <f>(K137+L137+M137)/27</f>
        <v>1.1111111111111112</v>
      </c>
      <c r="F137" s="287">
        <f>D137-E137</f>
        <v>2.388888888888889</v>
      </c>
      <c r="G137" s="195">
        <f>(L137+M137)/27</f>
        <v>0.5925925925925926</v>
      </c>
      <c r="H137" s="34" t="s">
        <v>30</v>
      </c>
      <c r="I137" s="196" t="s">
        <v>7</v>
      </c>
      <c r="J137" s="168">
        <f>K137+L137</f>
        <v>28</v>
      </c>
      <c r="K137" s="196">
        <v>14</v>
      </c>
      <c r="L137" s="34">
        <v>14</v>
      </c>
      <c r="M137" s="288">
        <v>2</v>
      </c>
      <c r="N137" s="100"/>
    </row>
    <row r="138" spans="1:14" s="62" customFormat="1" ht="13.5" thickBot="1">
      <c r="A138" s="123">
        <v>5</v>
      </c>
      <c r="B138" s="23" t="s">
        <v>58</v>
      </c>
      <c r="C138" s="144" t="s">
        <v>55</v>
      </c>
      <c r="D138" s="289">
        <v>3.5</v>
      </c>
      <c r="E138" s="364">
        <f>(K138+L138+M138)/27</f>
        <v>1.1111111111111112</v>
      </c>
      <c r="F138" s="250">
        <f>D138-E138</f>
        <v>2.388888888888889</v>
      </c>
      <c r="G138" s="198">
        <f>(L138+M138)/27</f>
        <v>0.5925925925925926</v>
      </c>
      <c r="H138" s="173" t="s">
        <v>30</v>
      </c>
      <c r="I138" s="290" t="s">
        <v>7</v>
      </c>
      <c r="J138" s="175">
        <f>K138+L138</f>
        <v>28</v>
      </c>
      <c r="K138" s="290">
        <v>14</v>
      </c>
      <c r="L138" s="173">
        <v>14</v>
      </c>
      <c r="M138" s="253">
        <v>2</v>
      </c>
      <c r="N138" s="100"/>
    </row>
    <row r="139" spans="1:14" s="62" customFormat="1" ht="12.75">
      <c r="A139" s="399" t="s">
        <v>26</v>
      </c>
      <c r="B139" s="400"/>
      <c r="C139" s="116"/>
      <c r="D139" s="255">
        <f>SUM(D134:D138)</f>
        <v>16.5</v>
      </c>
      <c r="E139" s="255">
        <f>SUM(E134:E138)</f>
        <v>5.555555555555555</v>
      </c>
      <c r="F139" s="255">
        <f>SUM(F134:F138)</f>
        <v>10.944444444444445</v>
      </c>
      <c r="G139" s="255">
        <f>SUM(G134:G138)</f>
        <v>2.962962962962963</v>
      </c>
      <c r="H139" s="256" t="s">
        <v>14</v>
      </c>
      <c r="I139" s="257" t="s">
        <v>14</v>
      </c>
      <c r="J139" s="260">
        <f>SUM(J134:J138)</f>
        <v>140</v>
      </c>
      <c r="K139" s="256">
        <f>SUM(K134:K138)</f>
        <v>70</v>
      </c>
      <c r="L139" s="256">
        <f>SUM(L134:L138)</f>
        <v>70</v>
      </c>
      <c r="M139" s="256">
        <f>SUM(M134:M138)</f>
        <v>10</v>
      </c>
      <c r="N139" s="100"/>
    </row>
    <row r="140" spans="1:14" s="62" customFormat="1" ht="12.75">
      <c r="A140" s="395" t="s">
        <v>27</v>
      </c>
      <c r="B140" s="396"/>
      <c r="C140" s="117"/>
      <c r="D140" s="276"/>
      <c r="E140" s="276"/>
      <c r="F140" s="276"/>
      <c r="G140" s="276"/>
      <c r="H140" s="277" t="s">
        <v>14</v>
      </c>
      <c r="I140" s="278" t="s">
        <v>14</v>
      </c>
      <c r="J140" s="277"/>
      <c r="K140" s="277"/>
      <c r="L140" s="277">
        <f>L139</f>
        <v>70</v>
      </c>
      <c r="M140" s="278"/>
      <c r="N140" s="100"/>
    </row>
    <row r="141" spans="1:14" s="62" customFormat="1" ht="13.5" thickBot="1">
      <c r="A141" s="445" t="s">
        <v>34</v>
      </c>
      <c r="B141" s="446"/>
      <c r="C141" s="118"/>
      <c r="D141" s="263"/>
      <c r="E141" s="263"/>
      <c r="F141" s="263"/>
      <c r="G141" s="263"/>
      <c r="H141" s="266" t="s">
        <v>14</v>
      </c>
      <c r="I141" s="279" t="s">
        <v>14</v>
      </c>
      <c r="J141" s="266"/>
      <c r="K141" s="266"/>
      <c r="L141" s="266"/>
      <c r="M141" s="279"/>
      <c r="N141" s="100"/>
    </row>
    <row r="142" spans="1:14" s="62" customFormat="1" ht="13.5" thickBot="1">
      <c r="A142" s="397" t="s">
        <v>110</v>
      </c>
      <c r="B142" s="398"/>
      <c r="C142" s="103"/>
      <c r="D142" s="291"/>
      <c r="E142" s="269"/>
      <c r="F142" s="269"/>
      <c r="G142" s="280"/>
      <c r="H142" s="269"/>
      <c r="I142" s="269"/>
      <c r="J142" s="270"/>
      <c r="K142" s="270"/>
      <c r="L142" s="270"/>
      <c r="M142" s="282"/>
      <c r="N142" s="100"/>
    </row>
    <row r="143" spans="1:14" s="62" customFormat="1" ht="13.5" thickBot="1">
      <c r="A143" s="121">
        <v>1</v>
      </c>
      <c r="B143" s="77" t="s">
        <v>116</v>
      </c>
      <c r="C143" s="106" t="s">
        <v>55</v>
      </c>
      <c r="D143" s="292">
        <v>5.5</v>
      </c>
      <c r="E143" s="293">
        <f>(K143+L143+M143)/27</f>
        <v>1.2592592592592593</v>
      </c>
      <c r="F143" s="294">
        <f>D143-E143</f>
        <v>4.2407407407407405</v>
      </c>
      <c r="G143" s="284">
        <f>(L143+M143)/27</f>
        <v>0.14814814814814814</v>
      </c>
      <c r="H143" s="160" t="s">
        <v>115</v>
      </c>
      <c r="I143" s="295" t="s">
        <v>8</v>
      </c>
      <c r="J143" s="154">
        <f>K143+L143</f>
        <v>30</v>
      </c>
      <c r="K143" s="295">
        <v>30</v>
      </c>
      <c r="L143" s="154"/>
      <c r="M143" s="209">
        <v>4</v>
      </c>
      <c r="N143" s="100"/>
    </row>
    <row r="144" spans="1:14" s="62" customFormat="1" ht="12.75">
      <c r="A144" s="395" t="s">
        <v>26</v>
      </c>
      <c r="B144" s="396"/>
      <c r="C144" s="124"/>
      <c r="D144" s="258">
        <f>D143</f>
        <v>5.5</v>
      </c>
      <c r="E144" s="259">
        <f>E143</f>
        <v>1.2592592592592593</v>
      </c>
      <c r="F144" s="259">
        <f>F143</f>
        <v>4.2407407407407405</v>
      </c>
      <c r="G144" s="255">
        <f>G143</f>
        <v>0.14814814814814814</v>
      </c>
      <c r="H144" s="260" t="s">
        <v>14</v>
      </c>
      <c r="I144" s="261" t="s">
        <v>14</v>
      </c>
      <c r="J144" s="260">
        <f>J143</f>
        <v>30</v>
      </c>
      <c r="K144" s="260">
        <f>K143</f>
        <v>30</v>
      </c>
      <c r="L144" s="260">
        <f>L143</f>
        <v>0</v>
      </c>
      <c r="M144" s="260">
        <f>M143</f>
        <v>4</v>
      </c>
      <c r="N144" s="102"/>
    </row>
    <row r="145" spans="1:14" s="62" customFormat="1" ht="12.75">
      <c r="A145" s="395" t="s">
        <v>27</v>
      </c>
      <c r="B145" s="396"/>
      <c r="C145" s="117"/>
      <c r="D145" s="276"/>
      <c r="E145" s="276"/>
      <c r="F145" s="276"/>
      <c r="G145" s="276"/>
      <c r="H145" s="277" t="s">
        <v>14</v>
      </c>
      <c r="I145" s="278" t="s">
        <v>14</v>
      </c>
      <c r="J145" s="277"/>
      <c r="K145" s="277"/>
      <c r="L145" s="277"/>
      <c r="M145" s="278"/>
      <c r="N145" s="100"/>
    </row>
    <row r="146" spans="1:14" s="62" customFormat="1" ht="15" customHeight="1" thickBot="1">
      <c r="A146" s="445" t="s">
        <v>34</v>
      </c>
      <c r="B146" s="446"/>
      <c r="C146" s="118"/>
      <c r="D146" s="263">
        <f>D143</f>
        <v>5.5</v>
      </c>
      <c r="E146" s="263">
        <f>E143</f>
        <v>1.2592592592592593</v>
      </c>
      <c r="F146" s="263">
        <f>F143</f>
        <v>4.2407407407407405</v>
      </c>
      <c r="G146" s="263">
        <f>G143</f>
        <v>0.14814814814814814</v>
      </c>
      <c r="H146" s="266" t="s">
        <v>14</v>
      </c>
      <c r="I146" s="279" t="s">
        <v>14</v>
      </c>
      <c r="J146" s="266">
        <f>J143</f>
        <v>30</v>
      </c>
      <c r="K146" s="266">
        <f>K143</f>
        <v>30</v>
      </c>
      <c r="L146" s="266">
        <f>L143</f>
        <v>0</v>
      </c>
      <c r="M146" s="266">
        <f>M143</f>
        <v>4</v>
      </c>
      <c r="N146" s="100"/>
    </row>
    <row r="147" spans="1:16" ht="13.5" thickBot="1">
      <c r="A147" s="397" t="s">
        <v>51</v>
      </c>
      <c r="B147" s="398"/>
      <c r="C147" s="113"/>
      <c r="D147" s="269"/>
      <c r="E147" s="280"/>
      <c r="F147" s="269"/>
      <c r="G147" s="269"/>
      <c r="H147" s="269"/>
      <c r="I147" s="269"/>
      <c r="J147" s="270"/>
      <c r="K147" s="270"/>
      <c r="L147" s="270"/>
      <c r="M147" s="271"/>
      <c r="O147" s="2"/>
      <c r="P147" s="2"/>
    </row>
    <row r="148" spans="1:16" ht="12.75">
      <c r="A148" s="33">
        <v>1</v>
      </c>
      <c r="B148" s="59" t="s">
        <v>63</v>
      </c>
      <c r="C148" s="32" t="s">
        <v>55</v>
      </c>
      <c r="D148" s="22">
        <v>0.25</v>
      </c>
      <c r="E148" s="218">
        <f>(K148+L148+5)/27.5</f>
        <v>0.2545454545454545</v>
      </c>
      <c r="F148" s="296"/>
      <c r="G148" s="287"/>
      <c r="H148" s="34" t="s">
        <v>25</v>
      </c>
      <c r="I148" s="34" t="s">
        <v>7</v>
      </c>
      <c r="J148" s="34">
        <v>2</v>
      </c>
      <c r="K148" s="34">
        <v>2</v>
      </c>
      <c r="L148" s="34"/>
      <c r="M148" s="288"/>
      <c r="O148" s="9"/>
      <c r="P148" s="9"/>
    </row>
    <row r="149" spans="1:16" ht="13.5" thickBot="1">
      <c r="A149" s="33">
        <v>2</v>
      </c>
      <c r="B149" s="59" t="s">
        <v>64</v>
      </c>
      <c r="C149" s="33" t="s">
        <v>55</v>
      </c>
      <c r="D149" s="22">
        <v>0.25</v>
      </c>
      <c r="E149" s="297">
        <f>(K149+L149+5)/27.5</f>
        <v>0.2545454545454545</v>
      </c>
      <c r="F149" s="251"/>
      <c r="G149" s="297"/>
      <c r="H149" s="34" t="s">
        <v>25</v>
      </c>
      <c r="I149" s="196" t="s">
        <v>7</v>
      </c>
      <c r="J149" s="22">
        <v>2</v>
      </c>
      <c r="K149" s="22">
        <v>2</v>
      </c>
      <c r="L149" s="34"/>
      <c r="M149" s="288"/>
      <c r="O149" s="2"/>
      <c r="P149" s="2"/>
    </row>
    <row r="150" spans="1:13" ht="12.75">
      <c r="A150" s="399" t="s">
        <v>26</v>
      </c>
      <c r="B150" s="400"/>
      <c r="C150" s="116"/>
      <c r="D150" s="254">
        <f>SUM(D148:D149)</f>
        <v>0.5</v>
      </c>
      <c r="E150" s="259">
        <v>0.5</v>
      </c>
      <c r="F150" s="255"/>
      <c r="G150" s="255"/>
      <c r="H150" s="256" t="s">
        <v>14</v>
      </c>
      <c r="I150" s="257" t="s">
        <v>14</v>
      </c>
      <c r="J150" s="256">
        <f>SUM(J148:J149)</f>
        <v>4</v>
      </c>
      <c r="K150" s="256">
        <f>SUM(K148:K149)</f>
        <v>4</v>
      </c>
      <c r="L150" s="256"/>
      <c r="M150" s="256"/>
    </row>
    <row r="151" spans="1:13" ht="12.75">
      <c r="A151" s="395" t="s">
        <v>27</v>
      </c>
      <c r="B151" s="396"/>
      <c r="C151" s="117"/>
      <c r="D151" s="277"/>
      <c r="E151" s="276"/>
      <c r="F151" s="276"/>
      <c r="G151" s="276"/>
      <c r="H151" s="277" t="s">
        <v>14</v>
      </c>
      <c r="I151" s="278" t="s">
        <v>14</v>
      </c>
      <c r="J151" s="277"/>
      <c r="K151" s="277"/>
      <c r="L151" s="277"/>
      <c r="M151" s="278"/>
    </row>
    <row r="152" spans="1:13" ht="13.5" thickBot="1">
      <c r="A152" s="385" t="s">
        <v>34</v>
      </c>
      <c r="B152" s="386"/>
      <c r="C152" s="118"/>
      <c r="D152" s="266"/>
      <c r="E152" s="263"/>
      <c r="F152" s="263"/>
      <c r="G152" s="263"/>
      <c r="H152" s="266" t="s">
        <v>14</v>
      </c>
      <c r="I152" s="279" t="s">
        <v>14</v>
      </c>
      <c r="J152" s="266"/>
      <c r="K152" s="266"/>
      <c r="L152" s="266"/>
      <c r="M152" s="279"/>
    </row>
    <row r="153" spans="1:13" ht="13.5" thickBot="1">
      <c r="A153" s="397" t="s">
        <v>66</v>
      </c>
      <c r="B153" s="398"/>
      <c r="C153" s="64"/>
      <c r="D153" s="270"/>
      <c r="E153" s="270"/>
      <c r="F153" s="270"/>
      <c r="G153" s="270"/>
      <c r="H153" s="270"/>
      <c r="I153" s="270"/>
      <c r="J153" s="270"/>
      <c r="K153" s="270"/>
      <c r="L153" s="270"/>
      <c r="M153" s="271"/>
    </row>
    <row r="154" spans="1:13" ht="12.75">
      <c r="A154" s="415" t="s">
        <v>27</v>
      </c>
      <c r="B154" s="468"/>
      <c r="C154" s="112"/>
      <c r="D154" s="243"/>
      <c r="E154" s="298"/>
      <c r="F154" s="299"/>
      <c r="G154" s="300"/>
      <c r="H154" s="301"/>
      <c r="I154" s="300"/>
      <c r="J154" s="241"/>
      <c r="K154" s="194"/>
      <c r="L154" s="241"/>
      <c r="M154" s="273"/>
    </row>
    <row r="155" spans="1:13" ht="13.5" thickBot="1">
      <c r="A155" s="469" t="s">
        <v>34</v>
      </c>
      <c r="B155" s="470"/>
      <c r="C155" s="58"/>
      <c r="D155" s="227">
        <f>D141+D132+D146+D152</f>
        <v>5.5</v>
      </c>
      <c r="E155" s="227">
        <v>1.82</v>
      </c>
      <c r="F155" s="227">
        <v>5.68</v>
      </c>
      <c r="G155" s="227">
        <v>0.22</v>
      </c>
      <c r="H155" s="302"/>
      <c r="I155" s="302"/>
      <c r="J155" s="229">
        <f>J141+J132+J127+J146</f>
        <v>44</v>
      </c>
      <c r="K155" s="229">
        <f>K141+K132+K127+K146</f>
        <v>44</v>
      </c>
      <c r="L155" s="229">
        <f>L141+L132+L127+L146</f>
        <v>0</v>
      </c>
      <c r="M155" s="229">
        <f>M141+M132+M127+M146</f>
        <v>6</v>
      </c>
    </row>
    <row r="156" spans="1:13" ht="13.5" thickBot="1">
      <c r="A156" s="393" t="s">
        <v>26</v>
      </c>
      <c r="B156" s="394"/>
      <c r="C156" s="44"/>
      <c r="D156" s="367">
        <f>(D125+D130+D139+D144+D150)</f>
        <v>30</v>
      </c>
      <c r="E156" s="367">
        <f>E125+E130+E139+E144+E150</f>
        <v>10.277777777777779</v>
      </c>
      <c r="F156" s="367">
        <f>F125+F130+F139+F144</f>
        <v>19.72222222222222</v>
      </c>
      <c r="G156" s="367">
        <f>G150+G139+G130+G125+G144</f>
        <v>5.037037037037036</v>
      </c>
      <c r="H156" s="125"/>
      <c r="I156" s="125"/>
      <c r="J156" s="145">
        <f>J150+J139+J130+J125+J144</f>
        <v>248</v>
      </c>
      <c r="K156" s="145">
        <f>K150+K139+K130+K125+K144</f>
        <v>118</v>
      </c>
      <c r="L156" s="145">
        <f>L150+L139+L130+L125+L144</f>
        <v>116</v>
      </c>
      <c r="M156" s="145">
        <f>M150+M139+M130+M125+M144</f>
        <v>20</v>
      </c>
    </row>
    <row r="157" spans="1:13" ht="12.75">
      <c r="A157" s="449" t="s">
        <v>16</v>
      </c>
      <c r="B157" s="449"/>
      <c r="C157" s="449"/>
      <c r="D157" s="449"/>
      <c r="E157" s="449"/>
      <c r="F157" s="449"/>
      <c r="G157" s="449"/>
      <c r="H157" s="136"/>
      <c r="I157" s="137"/>
      <c r="J157" s="138"/>
      <c r="K157" s="138"/>
      <c r="L157" s="138"/>
      <c r="M157" s="138"/>
    </row>
    <row r="158" spans="1:13" ht="12.75">
      <c r="A158" s="450" t="s">
        <v>107</v>
      </c>
      <c r="B158" s="450"/>
      <c r="C158" s="450"/>
      <c r="D158" s="450"/>
      <c r="E158" s="450"/>
      <c r="F158" s="3"/>
      <c r="G158" s="136"/>
      <c r="H158" s="136"/>
      <c r="I158" s="137"/>
      <c r="J158" s="138"/>
      <c r="K158" s="138"/>
      <c r="L158" s="138"/>
      <c r="M158" s="138"/>
    </row>
    <row r="159" spans="1:13" ht="12.75">
      <c r="A159" s="10"/>
      <c r="B159" s="11"/>
      <c r="C159" s="10"/>
      <c r="D159" s="3"/>
      <c r="E159" s="3"/>
      <c r="F159" s="3"/>
      <c r="G159" s="4"/>
      <c r="H159" s="4"/>
      <c r="I159" s="137"/>
      <c r="J159" s="138"/>
      <c r="K159" s="138"/>
      <c r="L159" s="138"/>
      <c r="M159" s="138"/>
    </row>
    <row r="160" spans="1:13" ht="15.75">
      <c r="A160" s="408" t="s">
        <v>17</v>
      </c>
      <c r="B160" s="429"/>
      <c r="C160" s="429"/>
      <c r="D160" s="429"/>
      <c r="E160" s="429"/>
      <c r="F160" s="429"/>
      <c r="G160" s="429"/>
      <c r="H160" s="429"/>
      <c r="I160" s="429"/>
      <c r="J160" s="429"/>
      <c r="K160" s="429"/>
      <c r="L160" s="429"/>
      <c r="M160" s="429"/>
    </row>
    <row r="161" spans="1:13" ht="12.75">
      <c r="A161" s="10"/>
      <c r="B161" s="11"/>
      <c r="C161" s="10"/>
      <c r="D161" s="3"/>
      <c r="E161" s="3"/>
      <c r="F161" s="3"/>
      <c r="G161" s="4"/>
      <c r="H161" s="4"/>
      <c r="I161" s="4"/>
      <c r="J161" s="73"/>
      <c r="K161" s="73"/>
      <c r="L161" s="73"/>
      <c r="M161" s="73"/>
    </row>
    <row r="162" spans="2:14" ht="12.75" customHeight="1">
      <c r="B162" s="45" t="s">
        <v>35</v>
      </c>
      <c r="C162" s="46"/>
      <c r="D162" s="46"/>
      <c r="E162" s="1"/>
      <c r="F162" s="1"/>
      <c r="G162" s="1"/>
      <c r="H162" s="1"/>
      <c r="I162" s="1"/>
      <c r="N162" s="101"/>
    </row>
    <row r="163" spans="2:6" ht="15">
      <c r="B163" s="47" t="s">
        <v>101</v>
      </c>
      <c r="C163" s="46"/>
      <c r="D163" s="47"/>
      <c r="F163" s="365" t="s">
        <v>120</v>
      </c>
    </row>
    <row r="164" spans="1:14" s="62" customFormat="1" ht="15">
      <c r="A164" s="1"/>
      <c r="B164" s="47" t="s">
        <v>36</v>
      </c>
      <c r="C164" s="46"/>
      <c r="D164" s="47"/>
      <c r="E164"/>
      <c r="F164" s="366" t="s">
        <v>113</v>
      </c>
      <c r="G164"/>
      <c r="H164"/>
      <c r="I164"/>
      <c r="J164" s="1"/>
      <c r="K164" s="1"/>
      <c r="L164" s="1"/>
      <c r="M164" s="1"/>
      <c r="N164" s="100"/>
    </row>
    <row r="165" spans="1:14" s="62" customFormat="1" ht="15">
      <c r="A165" s="1"/>
      <c r="B165" s="47" t="s">
        <v>37</v>
      </c>
      <c r="C165" s="46"/>
      <c r="D165" s="47"/>
      <c r="E165"/>
      <c r="F165"/>
      <c r="G165"/>
      <c r="H165"/>
      <c r="I165"/>
      <c r="J165" s="1"/>
      <c r="K165" s="1"/>
      <c r="L165" s="1"/>
      <c r="M165" s="1"/>
      <c r="N165" s="100"/>
    </row>
    <row r="166" spans="1:14" s="62" customFormat="1" ht="15">
      <c r="A166" s="1"/>
      <c r="B166" s="47" t="s">
        <v>38</v>
      </c>
      <c r="C166" s="46"/>
      <c r="D166" s="47"/>
      <c r="E166"/>
      <c r="F166"/>
      <c r="G166"/>
      <c r="H166"/>
      <c r="I166"/>
      <c r="J166" s="1"/>
      <c r="K166" s="1"/>
      <c r="L166" s="1"/>
      <c r="M166" s="1"/>
      <c r="N166" s="100"/>
    </row>
    <row r="167" spans="1:14" ht="15">
      <c r="A167" s="354"/>
      <c r="B167" s="355" t="s">
        <v>111</v>
      </c>
      <c r="C167" s="355"/>
      <c r="D167" s="355"/>
      <c r="E167" s="354"/>
      <c r="F167" s="354"/>
      <c r="G167" s="354"/>
      <c r="H167" s="354"/>
      <c r="I167" s="354"/>
      <c r="J167" s="354"/>
      <c r="K167" s="354"/>
      <c r="L167" s="354"/>
      <c r="M167" s="354"/>
      <c r="N167"/>
    </row>
    <row r="168" spans="1:14" ht="15">
      <c r="A168"/>
      <c r="B168" s="47" t="s">
        <v>112</v>
      </c>
      <c r="C168" s="47"/>
      <c r="D168" s="47"/>
      <c r="J168"/>
      <c r="K168"/>
      <c r="L168"/>
      <c r="M168"/>
      <c r="N168"/>
    </row>
    <row r="169" spans="1:14" s="87" customFormat="1" ht="15">
      <c r="A169" s="1"/>
      <c r="B169" s="48" t="s">
        <v>67</v>
      </c>
      <c r="C169" s="1"/>
      <c r="D169"/>
      <c r="E169"/>
      <c r="F169"/>
      <c r="G169" s="4"/>
      <c r="H169"/>
      <c r="I169"/>
      <c r="J169" s="1"/>
      <c r="K169" s="1"/>
      <c r="L169" s="1"/>
      <c r="M169" s="1"/>
      <c r="N169" s="100"/>
    </row>
    <row r="170" spans="1:14" s="62" customFormat="1" ht="15.75" thickBot="1">
      <c r="A170" s="1"/>
      <c r="B170" s="48" t="s">
        <v>68</v>
      </c>
      <c r="C170" s="1"/>
      <c r="D170"/>
      <c r="E170"/>
      <c r="F170"/>
      <c r="G170" s="4"/>
      <c r="H170"/>
      <c r="I170"/>
      <c r="J170" s="1"/>
      <c r="K170" s="1"/>
      <c r="L170" s="1"/>
      <c r="M170" s="1"/>
      <c r="N170" s="100"/>
    </row>
    <row r="171" spans="1:14" s="62" customFormat="1" ht="13.5" thickBot="1">
      <c r="A171" s="419" t="s">
        <v>0</v>
      </c>
      <c r="B171" s="419" t="s">
        <v>18</v>
      </c>
      <c r="C171" s="426" t="s">
        <v>10</v>
      </c>
      <c r="D171" s="430" t="s">
        <v>11</v>
      </c>
      <c r="E171" s="431"/>
      <c r="F171" s="432"/>
      <c r="G171" s="403" t="s">
        <v>21</v>
      </c>
      <c r="H171" s="437" t="s">
        <v>22</v>
      </c>
      <c r="I171" s="403" t="s">
        <v>23</v>
      </c>
      <c r="J171" s="430" t="s">
        <v>13</v>
      </c>
      <c r="K171" s="431"/>
      <c r="L171" s="431"/>
      <c r="M171" s="432"/>
      <c r="N171" s="100"/>
    </row>
    <row r="172" spans="1:14" s="62" customFormat="1" ht="13.5" thickBot="1">
      <c r="A172" s="420"/>
      <c r="B172" s="420"/>
      <c r="C172" s="427"/>
      <c r="D172" s="417" t="s">
        <v>1</v>
      </c>
      <c r="E172" s="404" t="s">
        <v>19</v>
      </c>
      <c r="F172" s="406" t="s">
        <v>20</v>
      </c>
      <c r="G172" s="404"/>
      <c r="H172" s="438"/>
      <c r="I172" s="404"/>
      <c r="J172" s="417" t="s">
        <v>1</v>
      </c>
      <c r="K172" s="435" t="s">
        <v>24</v>
      </c>
      <c r="L172" s="436"/>
      <c r="M172" s="433" t="s">
        <v>12</v>
      </c>
      <c r="N172" s="100"/>
    </row>
    <row r="173" spans="1:14" s="62" customFormat="1" ht="12.75">
      <c r="A173" s="420"/>
      <c r="B173" s="420"/>
      <c r="C173" s="427"/>
      <c r="D173" s="417"/>
      <c r="E173" s="404"/>
      <c r="F173" s="406"/>
      <c r="G173" s="404"/>
      <c r="H173" s="438"/>
      <c r="I173" s="404"/>
      <c r="J173" s="417"/>
      <c r="K173" s="419" t="s">
        <v>6</v>
      </c>
      <c r="L173" s="419" t="s">
        <v>15</v>
      </c>
      <c r="M173" s="433"/>
      <c r="N173" s="100"/>
    </row>
    <row r="174" spans="1:14" s="62" customFormat="1" ht="12.75">
      <c r="A174" s="420"/>
      <c r="B174" s="420"/>
      <c r="C174" s="427"/>
      <c r="D174" s="417"/>
      <c r="E174" s="404"/>
      <c r="F174" s="406"/>
      <c r="G174" s="404"/>
      <c r="H174" s="438"/>
      <c r="I174" s="404"/>
      <c r="J174" s="417"/>
      <c r="K174" s="420"/>
      <c r="L174" s="420"/>
      <c r="M174" s="433"/>
      <c r="N174" s="100"/>
    </row>
    <row r="175" spans="1:14" s="62" customFormat="1" ht="12.75">
      <c r="A175" s="420"/>
      <c r="B175" s="420"/>
      <c r="C175" s="427"/>
      <c r="D175" s="417"/>
      <c r="E175" s="404"/>
      <c r="F175" s="406"/>
      <c r="G175" s="404"/>
      <c r="H175" s="438"/>
      <c r="I175" s="404"/>
      <c r="J175" s="417"/>
      <c r="K175" s="420"/>
      <c r="L175" s="420"/>
      <c r="M175" s="433"/>
      <c r="N175" s="100"/>
    </row>
    <row r="176" spans="1:14" s="62" customFormat="1" ht="12.75">
      <c r="A176" s="420"/>
      <c r="B176" s="420"/>
      <c r="C176" s="427"/>
      <c r="D176" s="417"/>
      <c r="E176" s="404"/>
      <c r="F176" s="406"/>
      <c r="G176" s="404"/>
      <c r="H176" s="438"/>
      <c r="I176" s="404"/>
      <c r="J176" s="417"/>
      <c r="K176" s="420"/>
      <c r="L176" s="420"/>
      <c r="M176" s="433"/>
      <c r="N176" s="100"/>
    </row>
    <row r="177" spans="1:14" s="62" customFormat="1" ht="13.5" thickBot="1">
      <c r="A177" s="421"/>
      <c r="B177" s="421"/>
      <c r="C177" s="428"/>
      <c r="D177" s="418"/>
      <c r="E177" s="405"/>
      <c r="F177" s="407"/>
      <c r="G177" s="405"/>
      <c r="H177" s="439"/>
      <c r="I177" s="405"/>
      <c r="J177" s="418"/>
      <c r="K177" s="421"/>
      <c r="L177" s="421"/>
      <c r="M177" s="434"/>
      <c r="N177" s="100"/>
    </row>
    <row r="178" spans="1:14" s="62" customFormat="1" ht="13.5" thickBot="1">
      <c r="A178" s="121"/>
      <c r="B178" s="6" t="s">
        <v>9</v>
      </c>
      <c r="C178" s="106"/>
      <c r="D178" s="122"/>
      <c r="E178" s="122"/>
      <c r="F178" s="122"/>
      <c r="G178" s="122"/>
      <c r="H178" s="122"/>
      <c r="I178" s="122"/>
      <c r="J178" s="106"/>
      <c r="K178" s="106"/>
      <c r="L178" s="106"/>
      <c r="M178" s="79"/>
      <c r="N178" s="100"/>
    </row>
    <row r="179" spans="1:14" s="62" customFormat="1" ht="13.5" thickBot="1">
      <c r="A179" s="397" t="s">
        <v>48</v>
      </c>
      <c r="B179" s="398"/>
      <c r="C179" s="113"/>
      <c r="D179" s="61"/>
      <c r="E179" s="61"/>
      <c r="F179" s="61"/>
      <c r="G179" s="61"/>
      <c r="H179" s="61"/>
      <c r="I179" s="61"/>
      <c r="J179" s="96"/>
      <c r="K179" s="96"/>
      <c r="L179" s="96"/>
      <c r="M179" s="92"/>
      <c r="N179" s="100"/>
    </row>
    <row r="180" spans="1:14" s="335" customFormat="1" ht="13.5" thickBot="1">
      <c r="A180" s="312">
        <v>1</v>
      </c>
      <c r="B180" s="323" t="s">
        <v>2</v>
      </c>
      <c r="C180" s="18" t="s">
        <v>69</v>
      </c>
      <c r="D180" s="245">
        <v>2</v>
      </c>
      <c r="E180" s="343">
        <f>(K180+L180+M180)/27</f>
        <v>1.1851851851851851</v>
      </c>
      <c r="F180" s="247">
        <f>D180-E180</f>
        <v>0.8148148148148149</v>
      </c>
      <c r="G180" s="218">
        <f>(L180+M180)/27</f>
        <v>1.1851851851851851</v>
      </c>
      <c r="H180" s="160" t="s">
        <v>30</v>
      </c>
      <c r="I180" s="217" t="s">
        <v>7</v>
      </c>
      <c r="J180" s="160">
        <f>K180+L180</f>
        <v>30</v>
      </c>
      <c r="K180" s="248"/>
      <c r="L180" s="160">
        <v>30</v>
      </c>
      <c r="M180" s="248">
        <v>2</v>
      </c>
      <c r="N180" s="334"/>
    </row>
    <row r="181" spans="1:14" s="335" customFormat="1" ht="13.5" hidden="1" thickBot="1">
      <c r="A181" s="24"/>
      <c r="B181" s="342"/>
      <c r="C181" s="24"/>
      <c r="D181" s="249"/>
      <c r="E181" s="294"/>
      <c r="F181" s="251"/>
      <c r="G181" s="297"/>
      <c r="H181" s="173"/>
      <c r="I181" s="310"/>
      <c r="J181" s="199"/>
      <c r="K181" s="253"/>
      <c r="L181" s="173"/>
      <c r="M181" s="253"/>
      <c r="N181" s="334"/>
    </row>
    <row r="182" spans="1:14" s="335" customFormat="1" ht="12.75">
      <c r="A182" s="475" t="s">
        <v>26</v>
      </c>
      <c r="B182" s="476"/>
      <c r="C182" s="341"/>
      <c r="D182" s="254">
        <f>SUM(D180:D181)</f>
        <v>2</v>
      </c>
      <c r="E182" s="259">
        <f>SUM(E180:E181)</f>
        <v>1.1851851851851851</v>
      </c>
      <c r="F182" s="255">
        <f>SUM(F180:F181)</f>
        <v>0.8148148148148149</v>
      </c>
      <c r="G182" s="255">
        <f>SUM(G180:G181)</f>
        <v>1.1851851851851851</v>
      </c>
      <c r="H182" s="256" t="s">
        <v>14</v>
      </c>
      <c r="I182" s="257" t="s">
        <v>14</v>
      </c>
      <c r="J182" s="256">
        <f>SUM(J180:J181)</f>
        <v>30</v>
      </c>
      <c r="K182" s="256">
        <f>SUM(K180:K181)</f>
        <v>0</v>
      </c>
      <c r="L182" s="256">
        <f>SUM(L180:L181)</f>
        <v>30</v>
      </c>
      <c r="M182" s="256">
        <f>SUM(M180:M181)</f>
        <v>2</v>
      </c>
      <c r="N182" s="334"/>
    </row>
    <row r="183" spans="1:14" s="335" customFormat="1" ht="12.75">
      <c r="A183" s="481" t="s">
        <v>27</v>
      </c>
      <c r="B183" s="482"/>
      <c r="C183" s="328"/>
      <c r="D183" s="258"/>
      <c r="E183" s="259"/>
      <c r="F183" s="259"/>
      <c r="G183" s="259"/>
      <c r="H183" s="260" t="s">
        <v>14</v>
      </c>
      <c r="I183" s="261" t="s">
        <v>14</v>
      </c>
      <c r="J183" s="260"/>
      <c r="K183" s="260"/>
      <c r="L183" s="260">
        <f>L182</f>
        <v>30</v>
      </c>
      <c r="M183" s="261"/>
      <c r="N183" s="334"/>
    </row>
    <row r="184" spans="1:14" s="335" customFormat="1" ht="13.5" thickBot="1">
      <c r="A184" s="479" t="s">
        <v>34</v>
      </c>
      <c r="B184" s="480"/>
      <c r="C184" s="340"/>
      <c r="D184" s="262">
        <f>D181</f>
        <v>0</v>
      </c>
      <c r="E184" s="263">
        <f>E181</f>
        <v>0</v>
      </c>
      <c r="F184" s="263">
        <f>F181</f>
        <v>0</v>
      </c>
      <c r="G184" s="263">
        <f>G181</f>
        <v>0</v>
      </c>
      <c r="H184" s="264" t="s">
        <v>14</v>
      </c>
      <c r="I184" s="265" t="s">
        <v>14</v>
      </c>
      <c r="J184" s="266">
        <f>J181</f>
        <v>0</v>
      </c>
      <c r="K184" s="266">
        <f>K181</f>
        <v>0</v>
      </c>
      <c r="L184" s="266">
        <f>L181</f>
        <v>0</v>
      </c>
      <c r="M184" s="266">
        <f>M181</f>
        <v>0</v>
      </c>
      <c r="N184" s="334"/>
    </row>
    <row r="185" spans="1:14" s="335" customFormat="1" ht="13.5" thickBot="1">
      <c r="A185" s="473" t="s">
        <v>50</v>
      </c>
      <c r="B185" s="474"/>
      <c r="C185" s="339"/>
      <c r="D185" s="291"/>
      <c r="E185" s="269"/>
      <c r="F185" s="269"/>
      <c r="G185" s="269"/>
      <c r="H185" s="269"/>
      <c r="I185" s="269"/>
      <c r="J185" s="281"/>
      <c r="K185" s="281"/>
      <c r="L185" s="281"/>
      <c r="M185" s="282"/>
      <c r="N185" s="277"/>
    </row>
    <row r="186" spans="1:14" s="335" customFormat="1" ht="12.75">
      <c r="A186" s="160">
        <v>1</v>
      </c>
      <c r="B186" s="338" t="s">
        <v>61</v>
      </c>
      <c r="C186" s="160" t="s">
        <v>69</v>
      </c>
      <c r="D186" s="317">
        <v>3.5</v>
      </c>
      <c r="E186" s="246">
        <f>(K186+L186+M186)/27</f>
        <v>1.1111111111111112</v>
      </c>
      <c r="F186" s="346">
        <f>D186-E186</f>
        <v>2.388888888888889</v>
      </c>
      <c r="G186" s="246">
        <f>(L186+M186)/27</f>
        <v>0.5925925925925926</v>
      </c>
      <c r="H186" s="160" t="s">
        <v>115</v>
      </c>
      <c r="I186" s="18" t="s">
        <v>7</v>
      </c>
      <c r="J186" s="160">
        <f>K186+L186</f>
        <v>28</v>
      </c>
      <c r="K186" s="217">
        <v>14</v>
      </c>
      <c r="L186" s="160">
        <v>14</v>
      </c>
      <c r="M186" s="248">
        <v>2</v>
      </c>
      <c r="N186" s="334"/>
    </row>
    <row r="187" spans="1:14" s="335" customFormat="1" ht="12.75">
      <c r="A187" s="336">
        <v>2</v>
      </c>
      <c r="B187" s="337" t="s">
        <v>70</v>
      </c>
      <c r="C187" s="316" t="s">
        <v>69</v>
      </c>
      <c r="D187" s="318">
        <v>3.5</v>
      </c>
      <c r="E187" s="287">
        <f>(K187+L187+M187)/27</f>
        <v>1.1111111111111112</v>
      </c>
      <c r="F187" s="287">
        <f>D187-E187</f>
        <v>2.388888888888889</v>
      </c>
      <c r="G187" s="287">
        <f>(L187+M187)/27</f>
        <v>0.5925925925925926</v>
      </c>
      <c r="H187" s="316" t="s">
        <v>30</v>
      </c>
      <c r="I187" s="311" t="s">
        <v>7</v>
      </c>
      <c r="J187" s="34">
        <f>K187+L187</f>
        <v>28</v>
      </c>
      <c r="K187" s="320">
        <v>14</v>
      </c>
      <c r="L187" s="316">
        <v>14</v>
      </c>
      <c r="M187" s="321">
        <v>2</v>
      </c>
      <c r="N187" s="334"/>
    </row>
    <row r="188" spans="1:14" s="335" customFormat="1" ht="12.75">
      <c r="A188" s="241">
        <v>3</v>
      </c>
      <c r="B188" s="300" t="s">
        <v>117</v>
      </c>
      <c r="C188" s="34" t="s">
        <v>69</v>
      </c>
      <c r="D188" s="319">
        <v>3.5</v>
      </c>
      <c r="E188" s="363">
        <f>(K188+L188+M188)/27</f>
        <v>1.1111111111111112</v>
      </c>
      <c r="F188" s="252">
        <f>D188-E188</f>
        <v>2.388888888888889</v>
      </c>
      <c r="G188" s="287">
        <f>(L188+M188)/27</f>
        <v>0.5925925925925926</v>
      </c>
      <c r="H188" s="34" t="s">
        <v>115</v>
      </c>
      <c r="I188" s="312" t="s">
        <v>7</v>
      </c>
      <c r="J188" s="34">
        <f>K188+L188</f>
        <v>28</v>
      </c>
      <c r="K188" s="196">
        <v>14</v>
      </c>
      <c r="L188" s="34">
        <v>14</v>
      </c>
      <c r="M188" s="288">
        <v>2</v>
      </c>
      <c r="N188" s="334"/>
    </row>
    <row r="189" spans="1:14" s="335" customFormat="1" ht="13.5" thickBot="1">
      <c r="A189" s="199">
        <v>4</v>
      </c>
      <c r="B189" s="300" t="s">
        <v>75</v>
      </c>
      <c r="C189" s="199" t="s">
        <v>69</v>
      </c>
      <c r="D189" s="319">
        <v>3.5</v>
      </c>
      <c r="E189" s="297">
        <f>(K189+L189+M189)/27</f>
        <v>1.1111111111111112</v>
      </c>
      <c r="F189" s="297">
        <f>D189-E189</f>
        <v>2.388888888888889</v>
      </c>
      <c r="G189" s="252">
        <f>(L189+M189)/27</f>
        <v>0.5925925925925926</v>
      </c>
      <c r="H189" s="312" t="s">
        <v>30</v>
      </c>
      <c r="I189" s="313" t="s">
        <v>7</v>
      </c>
      <c r="J189" s="199">
        <f>K189+L189</f>
        <v>28</v>
      </c>
      <c r="K189" s="315">
        <v>14</v>
      </c>
      <c r="L189" s="199">
        <v>14</v>
      </c>
      <c r="M189" s="322">
        <v>2</v>
      </c>
      <c r="N189" s="334"/>
    </row>
    <row r="190" spans="1:14" s="335" customFormat="1" ht="12.75">
      <c r="A190" s="475" t="s">
        <v>26</v>
      </c>
      <c r="B190" s="476"/>
      <c r="C190" s="328"/>
      <c r="D190" s="254">
        <f>SUM(D186:D189)</f>
        <v>14</v>
      </c>
      <c r="E190" s="255">
        <f>SUM(E186:E189)</f>
        <v>4.444444444444445</v>
      </c>
      <c r="F190" s="255">
        <f>SUM(F186:F189)</f>
        <v>9.555555555555555</v>
      </c>
      <c r="G190" s="255">
        <f>SUM(G186:G189)</f>
        <v>2.3703703703703702</v>
      </c>
      <c r="H190" s="256" t="s">
        <v>14</v>
      </c>
      <c r="I190" s="257" t="s">
        <v>14</v>
      </c>
      <c r="J190" s="260">
        <f>SUM(J186:J189)</f>
        <v>112</v>
      </c>
      <c r="K190" s="260">
        <f>SUM(K186:K189)</f>
        <v>56</v>
      </c>
      <c r="L190" s="260">
        <f>SUM(L186:L189)</f>
        <v>56</v>
      </c>
      <c r="M190" s="260">
        <f>SUM(M186:M189)</f>
        <v>8</v>
      </c>
      <c r="N190" s="334"/>
    </row>
    <row r="191" spans="1:14" s="325" customFormat="1" ht="12.75">
      <c r="A191" s="481" t="s">
        <v>27</v>
      </c>
      <c r="B191" s="482"/>
      <c r="C191" s="277"/>
      <c r="D191" s="276"/>
      <c r="E191" s="276"/>
      <c r="F191" s="276"/>
      <c r="G191" s="276"/>
      <c r="H191" s="277" t="s">
        <v>14</v>
      </c>
      <c r="I191" s="278" t="s">
        <v>14</v>
      </c>
      <c r="J191" s="277"/>
      <c r="K191" s="277"/>
      <c r="L191" s="277"/>
      <c r="M191" s="277"/>
      <c r="N191" s="324"/>
    </row>
    <row r="192" spans="1:14" s="325" customFormat="1" ht="13.5" thickBot="1">
      <c r="A192" s="479" t="s">
        <v>34</v>
      </c>
      <c r="B192" s="480"/>
      <c r="C192" s="266"/>
      <c r="D192" s="263"/>
      <c r="E192" s="263"/>
      <c r="F192" s="263"/>
      <c r="G192" s="263"/>
      <c r="H192" s="266" t="s">
        <v>14</v>
      </c>
      <c r="I192" s="279" t="s">
        <v>14</v>
      </c>
      <c r="J192" s="266"/>
      <c r="K192" s="266"/>
      <c r="L192" s="266"/>
      <c r="M192" s="279"/>
      <c r="N192" s="324"/>
    </row>
    <row r="193" spans="1:13" ht="13.5" thickBot="1">
      <c r="A193" s="397" t="s">
        <v>110</v>
      </c>
      <c r="B193" s="398"/>
      <c r="C193" s="113"/>
      <c r="D193" s="303"/>
      <c r="E193" s="305"/>
      <c r="F193" s="305"/>
      <c r="G193" s="305"/>
      <c r="H193" s="305"/>
      <c r="I193" s="305"/>
      <c r="J193" s="96"/>
      <c r="K193" s="64"/>
      <c r="L193" s="96"/>
      <c r="M193" s="92"/>
    </row>
    <row r="194" spans="1:14" s="325" customFormat="1" ht="13.5" thickBot="1">
      <c r="A194" s="241">
        <v>1</v>
      </c>
      <c r="B194" s="301" t="s">
        <v>60</v>
      </c>
      <c r="C194" s="160" t="s">
        <v>69</v>
      </c>
      <c r="D194" s="344">
        <v>2.5</v>
      </c>
      <c r="E194" s="246">
        <f>(K194+L194+M194)/27</f>
        <v>0.5925925925925926</v>
      </c>
      <c r="F194" s="218">
        <f>D194-E194</f>
        <v>1.9074074074074074</v>
      </c>
      <c r="G194" s="246">
        <f>(L194+M194)/27</f>
        <v>0.3333333333333333</v>
      </c>
      <c r="H194" s="160" t="s">
        <v>115</v>
      </c>
      <c r="I194" s="160" t="s">
        <v>7</v>
      </c>
      <c r="J194" s="160">
        <f>K194+L194</f>
        <v>14</v>
      </c>
      <c r="K194" s="194">
        <v>7</v>
      </c>
      <c r="L194" s="160">
        <v>7</v>
      </c>
      <c r="M194" s="160">
        <v>2</v>
      </c>
      <c r="N194" s="324"/>
    </row>
    <row r="195" spans="1:14" s="325" customFormat="1" ht="13.5" thickBot="1">
      <c r="A195" s="34">
        <v>2</v>
      </c>
      <c r="B195" s="333" t="s">
        <v>109</v>
      </c>
      <c r="C195" s="34" t="s">
        <v>69</v>
      </c>
      <c r="D195" s="314">
        <v>2</v>
      </c>
      <c r="E195" s="287">
        <f>(K195+L195+M195)/27</f>
        <v>1.1111111111111112</v>
      </c>
      <c r="F195" s="252">
        <f>D195-E195</f>
        <v>0.8888888888888888</v>
      </c>
      <c r="G195" s="287">
        <f>(L195+M195)/27</f>
        <v>0.07407407407407407</v>
      </c>
      <c r="H195" s="160" t="s">
        <v>115</v>
      </c>
      <c r="I195" s="194" t="s">
        <v>8</v>
      </c>
      <c r="J195" s="241">
        <f>K195+L195</f>
        <v>28</v>
      </c>
      <c r="K195" s="196">
        <v>28</v>
      </c>
      <c r="L195" s="34"/>
      <c r="M195" s="288">
        <v>2</v>
      </c>
      <c r="N195" s="324"/>
    </row>
    <row r="196" spans="1:14" s="332" customFormat="1" ht="13.5" thickBot="1">
      <c r="A196" s="132">
        <v>3</v>
      </c>
      <c r="B196" s="331" t="s">
        <v>76</v>
      </c>
      <c r="C196" s="133" t="s">
        <v>69</v>
      </c>
      <c r="D196" s="143">
        <v>3.5</v>
      </c>
      <c r="E196" s="297">
        <f>(K196+L196+M196)/27</f>
        <v>0.7407407407407407</v>
      </c>
      <c r="F196" s="127">
        <f>D196-E196</f>
        <v>2.7592592592592595</v>
      </c>
      <c r="G196" s="252">
        <f>(L196+M196)/27</f>
        <v>0.7407407407407407</v>
      </c>
      <c r="H196" s="160" t="s">
        <v>115</v>
      </c>
      <c r="I196" s="133" t="s">
        <v>7</v>
      </c>
      <c r="J196" s="347">
        <f>K196+L196</f>
        <v>16</v>
      </c>
      <c r="K196" s="133"/>
      <c r="L196" s="80">
        <v>16</v>
      </c>
      <c r="M196" s="134">
        <v>4</v>
      </c>
      <c r="N196" s="1"/>
    </row>
    <row r="197" spans="1:14" s="325" customFormat="1" ht="12.75">
      <c r="A197" s="481" t="s">
        <v>26</v>
      </c>
      <c r="B197" s="482"/>
      <c r="C197" s="328"/>
      <c r="D197" s="258">
        <f>SUM(D194:D196)</f>
        <v>8</v>
      </c>
      <c r="E197" s="259">
        <f>SUM(E194:E196)</f>
        <v>2.4444444444444446</v>
      </c>
      <c r="F197" s="259">
        <f>SUM(F194:F196)</f>
        <v>5.555555555555555</v>
      </c>
      <c r="G197" s="255">
        <f>SUM(G194:G196)</f>
        <v>1.1481481481481481</v>
      </c>
      <c r="H197" s="260" t="s">
        <v>14</v>
      </c>
      <c r="I197" s="261" t="s">
        <v>14</v>
      </c>
      <c r="J197" s="256">
        <f>SUM(J194:J196)</f>
        <v>58</v>
      </c>
      <c r="K197" s="260">
        <f>SUM(K194:K196)</f>
        <v>35</v>
      </c>
      <c r="L197" s="260">
        <f>SUM(L194:L196)</f>
        <v>23</v>
      </c>
      <c r="M197" s="260">
        <f>SUM(M194:M196)</f>
        <v>8</v>
      </c>
      <c r="N197" s="324"/>
    </row>
    <row r="198" spans="1:14" s="325" customFormat="1" ht="12.75">
      <c r="A198" s="481" t="s">
        <v>27</v>
      </c>
      <c r="B198" s="482"/>
      <c r="C198" s="277"/>
      <c r="D198" s="276"/>
      <c r="E198" s="276"/>
      <c r="F198" s="276"/>
      <c r="G198" s="276"/>
      <c r="H198" s="277" t="s">
        <v>14</v>
      </c>
      <c r="I198" s="278" t="s">
        <v>14</v>
      </c>
      <c r="J198" s="277"/>
      <c r="K198" s="277"/>
      <c r="L198" s="277"/>
      <c r="M198" s="278"/>
      <c r="N198" s="324"/>
    </row>
    <row r="199" spans="1:14" s="325" customFormat="1" ht="13.5" thickBot="1">
      <c r="A199" s="479" t="s">
        <v>34</v>
      </c>
      <c r="B199" s="480"/>
      <c r="C199" s="266"/>
      <c r="D199" s="263"/>
      <c r="E199" s="263"/>
      <c r="F199" s="263"/>
      <c r="G199" s="263"/>
      <c r="H199" s="266" t="s">
        <v>14</v>
      </c>
      <c r="I199" s="279" t="s">
        <v>14</v>
      </c>
      <c r="J199" s="266"/>
      <c r="K199" s="266"/>
      <c r="L199" s="266"/>
      <c r="M199" s="266"/>
      <c r="N199" s="324"/>
    </row>
    <row r="200" spans="1:13" ht="13.5" thickBot="1">
      <c r="A200" s="397" t="s">
        <v>78</v>
      </c>
      <c r="B200" s="398"/>
      <c r="C200" s="113"/>
      <c r="D200" s="303"/>
      <c r="E200" s="304"/>
      <c r="F200" s="304"/>
      <c r="G200" s="304"/>
      <c r="H200" s="304"/>
      <c r="I200" s="304"/>
      <c r="J200" s="64"/>
      <c r="K200" s="64"/>
      <c r="L200" s="64"/>
      <c r="M200" s="93"/>
    </row>
    <row r="201" spans="1:14" s="325" customFormat="1" ht="13.5" thickBot="1">
      <c r="A201" s="160">
        <v>1</v>
      </c>
      <c r="B201" s="323" t="s">
        <v>79</v>
      </c>
      <c r="C201" s="160" t="s">
        <v>69</v>
      </c>
      <c r="D201" s="317">
        <v>6</v>
      </c>
      <c r="E201" s="218">
        <f>J201/27</f>
        <v>5.925925925925926</v>
      </c>
      <c r="F201" s="218">
        <f>D201-E201</f>
        <v>0.0740740740740744</v>
      </c>
      <c r="G201" s="218">
        <v>6</v>
      </c>
      <c r="H201" s="160" t="s">
        <v>25</v>
      </c>
      <c r="I201" s="160" t="s">
        <v>7</v>
      </c>
      <c r="J201" s="160">
        <v>160</v>
      </c>
      <c r="K201" s="160"/>
      <c r="L201" s="160"/>
      <c r="M201" s="248"/>
      <c r="N201" s="324"/>
    </row>
    <row r="202" spans="1:13" ht="13.5" thickBot="1">
      <c r="A202" s="397" t="s">
        <v>80</v>
      </c>
      <c r="B202" s="398"/>
      <c r="C202" s="64"/>
      <c r="D202" s="130"/>
      <c r="E202" s="64"/>
      <c r="F202" s="64"/>
      <c r="G202" s="64"/>
      <c r="H202" s="64"/>
      <c r="I202" s="64"/>
      <c r="J202" s="64"/>
      <c r="K202" s="64"/>
      <c r="L202" s="64"/>
      <c r="M202" s="93"/>
    </row>
    <row r="203" spans="1:13" ht="12.75">
      <c r="A203" s="415" t="s">
        <v>27</v>
      </c>
      <c r="B203" s="468"/>
      <c r="C203" s="112"/>
      <c r="D203" s="84"/>
      <c r="E203" s="306"/>
      <c r="F203" s="307"/>
      <c r="G203" s="308"/>
      <c r="H203" s="309"/>
      <c r="I203" s="308"/>
      <c r="J203" s="67"/>
      <c r="K203" s="114"/>
      <c r="L203" s="67"/>
      <c r="M203" s="35"/>
    </row>
    <row r="204" spans="1:14" s="325" customFormat="1" ht="13.5" thickBot="1">
      <c r="A204" s="471" t="s">
        <v>34</v>
      </c>
      <c r="B204" s="472"/>
      <c r="C204" s="154"/>
      <c r="D204" s="227"/>
      <c r="E204" s="227"/>
      <c r="F204" s="227"/>
      <c r="G204" s="227"/>
      <c r="H204" s="302"/>
      <c r="I204" s="302"/>
      <c r="J204" s="229"/>
      <c r="K204" s="229"/>
      <c r="L204" s="229"/>
      <c r="M204" s="229"/>
      <c r="N204" s="324"/>
    </row>
    <row r="205" spans="1:14" s="325" customFormat="1" ht="13.5" thickBot="1">
      <c r="A205" s="485" t="s">
        <v>26</v>
      </c>
      <c r="B205" s="486"/>
      <c r="C205" s="230"/>
      <c r="D205" s="327">
        <f>D201+D197+D190+D182</f>
        <v>30</v>
      </c>
      <c r="E205" s="327">
        <f>E201+E197+E190+E182</f>
        <v>14</v>
      </c>
      <c r="F205" s="327">
        <f>F201+F197+F190+F182</f>
        <v>16</v>
      </c>
      <c r="G205" s="327">
        <f>G201+G197+G190+G182</f>
        <v>10.703703703703704</v>
      </c>
      <c r="H205" s="326"/>
      <c r="I205" s="326"/>
      <c r="J205" s="327">
        <f>J201+J197+J190+J182</f>
        <v>360</v>
      </c>
      <c r="K205" s="327">
        <f>K201+K197+K190+K182</f>
        <v>91</v>
      </c>
      <c r="L205" s="327">
        <f>L201+L197+L190+L182</f>
        <v>109</v>
      </c>
      <c r="M205" s="327">
        <f>M201+M197+M190+M182</f>
        <v>18</v>
      </c>
      <c r="N205" s="324"/>
    </row>
    <row r="206" spans="1:13" ht="12.75">
      <c r="A206" s="449" t="s">
        <v>16</v>
      </c>
      <c r="B206" s="449"/>
      <c r="C206" s="449"/>
      <c r="D206" s="449"/>
      <c r="E206" s="449"/>
      <c r="F206" s="449"/>
      <c r="G206" s="449"/>
      <c r="H206" s="4"/>
      <c r="I206" s="137"/>
      <c r="J206" s="138"/>
      <c r="K206" s="138"/>
      <c r="L206" s="138"/>
      <c r="M206" s="138"/>
    </row>
    <row r="207" spans="1:13" ht="12.75">
      <c r="A207" s="450" t="s">
        <v>107</v>
      </c>
      <c r="B207" s="450"/>
      <c r="C207" s="450"/>
      <c r="D207" s="450"/>
      <c r="E207" s="450"/>
      <c r="F207" s="3"/>
      <c r="G207" s="4"/>
      <c r="H207" s="4"/>
      <c r="I207" s="137"/>
      <c r="J207" s="138"/>
      <c r="K207" s="138"/>
      <c r="L207" s="138"/>
      <c r="M207" s="138"/>
    </row>
    <row r="208" spans="1:13" ht="12.75">
      <c r="A208" s="10"/>
      <c r="B208" s="11"/>
      <c r="C208" s="10"/>
      <c r="D208" s="11"/>
      <c r="E208" s="11"/>
      <c r="F208" s="3"/>
      <c r="G208" s="4"/>
      <c r="H208" s="4"/>
      <c r="I208" s="137"/>
      <c r="J208" s="138"/>
      <c r="K208" s="138"/>
      <c r="L208" s="138"/>
      <c r="M208" s="138"/>
    </row>
    <row r="209" spans="1:13" ht="12.75">
      <c r="A209" s="10"/>
      <c r="B209" s="11"/>
      <c r="C209" s="10"/>
      <c r="D209" s="11"/>
      <c r="E209" s="11"/>
      <c r="F209" s="3"/>
      <c r="G209" s="4"/>
      <c r="H209" s="4"/>
      <c r="I209" s="137"/>
      <c r="J209" s="138"/>
      <c r="K209" s="138"/>
      <c r="L209" s="138"/>
      <c r="M209" s="138"/>
    </row>
    <row r="210" spans="1:13" ht="12.75">
      <c r="A210" s="10"/>
      <c r="B210" s="11"/>
      <c r="C210" s="10"/>
      <c r="D210" s="11"/>
      <c r="E210" s="11"/>
      <c r="F210" s="3"/>
      <c r="G210" s="4"/>
      <c r="H210" s="4"/>
      <c r="I210" s="137"/>
      <c r="J210" s="138"/>
      <c r="K210" s="138"/>
      <c r="L210" s="138"/>
      <c r="M210" s="138"/>
    </row>
    <row r="211" spans="1:13" ht="12.75">
      <c r="A211" s="10"/>
      <c r="B211" s="11"/>
      <c r="C211" s="10"/>
      <c r="D211" s="11"/>
      <c r="E211" s="11"/>
      <c r="F211" s="3"/>
      <c r="G211" s="4"/>
      <c r="H211" s="4"/>
      <c r="I211" s="137"/>
      <c r="J211" s="138"/>
      <c r="K211" s="138"/>
      <c r="L211" s="138"/>
      <c r="M211" s="138"/>
    </row>
    <row r="212" spans="1:13" ht="12.75">
      <c r="A212" s="10"/>
      <c r="B212" s="11"/>
      <c r="C212" s="10"/>
      <c r="D212" s="11"/>
      <c r="E212" s="11"/>
      <c r="F212" s="3"/>
      <c r="G212" s="4"/>
      <c r="H212" s="4"/>
      <c r="I212" s="137"/>
      <c r="J212" s="138"/>
      <c r="K212" s="138"/>
      <c r="L212" s="138"/>
      <c r="M212" s="138"/>
    </row>
    <row r="213" spans="1:13" ht="12.75">
      <c r="A213" s="10"/>
      <c r="B213" s="11"/>
      <c r="C213" s="10"/>
      <c r="D213" s="11"/>
      <c r="E213" s="11"/>
      <c r="F213" s="3"/>
      <c r="G213" s="4"/>
      <c r="H213" s="4"/>
      <c r="I213" s="4"/>
      <c r="J213" s="73"/>
      <c r="K213" s="73"/>
      <c r="L213" s="73"/>
      <c r="M213" s="73"/>
    </row>
    <row r="214" spans="1:14" ht="15.75">
      <c r="A214" s="408" t="s">
        <v>17</v>
      </c>
      <c r="B214" s="429"/>
      <c r="C214" s="429"/>
      <c r="D214" s="429"/>
      <c r="E214" s="429"/>
      <c r="F214" s="429"/>
      <c r="G214" s="429"/>
      <c r="H214" s="429"/>
      <c r="I214" s="429"/>
      <c r="J214" s="429"/>
      <c r="K214" s="429"/>
      <c r="L214" s="429"/>
      <c r="M214" s="429"/>
      <c r="N214" s="101"/>
    </row>
    <row r="215" spans="1:13" ht="12.75">
      <c r="A215" s="10"/>
      <c r="B215" s="11"/>
      <c r="C215" s="10"/>
      <c r="D215" s="3"/>
      <c r="E215" s="3"/>
      <c r="F215" s="3"/>
      <c r="G215" s="4"/>
      <c r="H215" s="4"/>
      <c r="I215" s="4"/>
      <c r="J215" s="73"/>
      <c r="K215" s="73"/>
      <c r="L215" s="73"/>
      <c r="M215" s="73"/>
    </row>
    <row r="216" spans="1:14" s="62" customFormat="1" ht="15">
      <c r="A216" s="1"/>
      <c r="B216" s="45" t="s">
        <v>35</v>
      </c>
      <c r="C216" s="46"/>
      <c r="D216" s="46"/>
      <c r="E216" s="1"/>
      <c r="F216" s="1"/>
      <c r="G216" s="1"/>
      <c r="H216" s="1"/>
      <c r="I216" s="1"/>
      <c r="J216" s="1"/>
      <c r="K216" s="1"/>
      <c r="L216" s="1"/>
      <c r="M216" s="1"/>
      <c r="N216" s="100"/>
    </row>
    <row r="217" spans="1:14" s="62" customFormat="1" ht="15">
      <c r="A217" s="1"/>
      <c r="B217" s="47" t="s">
        <v>101</v>
      </c>
      <c r="C217" s="46"/>
      <c r="D217" s="47"/>
      <c r="E217"/>
      <c r="F217" s="365" t="s">
        <v>120</v>
      </c>
      <c r="G217"/>
      <c r="H217"/>
      <c r="I217"/>
      <c r="J217" s="1"/>
      <c r="K217" s="1"/>
      <c r="L217" s="1"/>
      <c r="M217" s="1"/>
      <c r="N217" s="100"/>
    </row>
    <row r="218" spans="1:14" s="62" customFormat="1" ht="15">
      <c r="A218" s="1"/>
      <c r="B218" s="47" t="s">
        <v>36</v>
      </c>
      <c r="C218" s="46"/>
      <c r="D218" s="47"/>
      <c r="E218"/>
      <c r="F218" s="366" t="s">
        <v>113</v>
      </c>
      <c r="G218"/>
      <c r="H218"/>
      <c r="I218"/>
      <c r="J218" s="1"/>
      <c r="K218" s="1"/>
      <c r="L218" s="1"/>
      <c r="M218" s="1"/>
      <c r="N218" s="100"/>
    </row>
    <row r="219" spans="1:14" s="62" customFormat="1" ht="15">
      <c r="A219" s="1"/>
      <c r="B219" s="47" t="s">
        <v>37</v>
      </c>
      <c r="C219" s="46"/>
      <c r="D219" s="47"/>
      <c r="E219"/>
      <c r="F219"/>
      <c r="G219"/>
      <c r="H219"/>
      <c r="I219"/>
      <c r="J219" s="1"/>
      <c r="K219" s="1"/>
      <c r="L219" s="1"/>
      <c r="M219" s="1"/>
      <c r="N219" s="117"/>
    </row>
    <row r="220" spans="1:14" s="62" customFormat="1" ht="15">
      <c r="A220" s="1"/>
      <c r="B220" s="47" t="s">
        <v>38</v>
      </c>
      <c r="C220" s="46"/>
      <c r="D220" s="47"/>
      <c r="E220"/>
      <c r="F220"/>
      <c r="G220"/>
      <c r="H220"/>
      <c r="I220"/>
      <c r="J220" s="1"/>
      <c r="K220" s="1"/>
      <c r="L220" s="1"/>
      <c r="M220" s="1"/>
      <c r="N220" s="100"/>
    </row>
    <row r="221" spans="1:14" ht="15">
      <c r="A221" s="354"/>
      <c r="B221" s="355" t="s">
        <v>111</v>
      </c>
      <c r="C221" s="355"/>
      <c r="D221" s="355"/>
      <c r="E221" s="354"/>
      <c r="F221" s="354"/>
      <c r="G221" s="354"/>
      <c r="H221" s="354"/>
      <c r="I221" s="354"/>
      <c r="J221" s="354"/>
      <c r="K221" s="354"/>
      <c r="L221" s="354"/>
      <c r="M221" s="354"/>
      <c r="N221"/>
    </row>
    <row r="222" spans="1:14" ht="15">
      <c r="A222"/>
      <c r="B222" s="47" t="s">
        <v>112</v>
      </c>
      <c r="C222" s="47"/>
      <c r="D222" s="47"/>
      <c r="J222"/>
      <c r="K222"/>
      <c r="L222"/>
      <c r="M222"/>
      <c r="N222"/>
    </row>
    <row r="223" spans="1:14" s="62" customFormat="1" ht="15">
      <c r="A223" s="1"/>
      <c r="B223" s="48" t="s">
        <v>89</v>
      </c>
      <c r="C223" s="1"/>
      <c r="D223"/>
      <c r="E223"/>
      <c r="F223"/>
      <c r="G223" s="4"/>
      <c r="H223"/>
      <c r="I223"/>
      <c r="J223" s="1"/>
      <c r="K223" s="1"/>
      <c r="L223" s="1"/>
      <c r="M223" s="1"/>
      <c r="N223" s="100"/>
    </row>
    <row r="224" spans="1:14" s="62" customFormat="1" ht="15.75" thickBot="1">
      <c r="A224" s="1"/>
      <c r="B224" s="48" t="s">
        <v>81</v>
      </c>
      <c r="C224" s="1"/>
      <c r="D224"/>
      <c r="E224"/>
      <c r="F224"/>
      <c r="G224" s="4"/>
      <c r="H224"/>
      <c r="I224"/>
      <c r="J224" s="1"/>
      <c r="K224" s="1"/>
      <c r="L224" s="1"/>
      <c r="M224" s="1"/>
      <c r="N224" s="100"/>
    </row>
    <row r="225" spans="1:14" s="62" customFormat="1" ht="13.5" thickBot="1">
      <c r="A225" s="419" t="s">
        <v>0</v>
      </c>
      <c r="B225" s="419" t="s">
        <v>18</v>
      </c>
      <c r="C225" s="426" t="s">
        <v>10</v>
      </c>
      <c r="D225" s="430" t="s">
        <v>11</v>
      </c>
      <c r="E225" s="431"/>
      <c r="F225" s="432"/>
      <c r="G225" s="403" t="s">
        <v>21</v>
      </c>
      <c r="H225" s="437" t="s">
        <v>22</v>
      </c>
      <c r="I225" s="403" t="s">
        <v>23</v>
      </c>
      <c r="J225" s="430" t="s">
        <v>13</v>
      </c>
      <c r="K225" s="431"/>
      <c r="L225" s="431"/>
      <c r="M225" s="432"/>
      <c r="N225" s="100"/>
    </row>
    <row r="226" spans="1:14" s="62" customFormat="1" ht="13.5" thickBot="1">
      <c r="A226" s="420"/>
      <c r="B226" s="420"/>
      <c r="C226" s="427"/>
      <c r="D226" s="417" t="s">
        <v>1</v>
      </c>
      <c r="E226" s="404" t="s">
        <v>19</v>
      </c>
      <c r="F226" s="406" t="s">
        <v>20</v>
      </c>
      <c r="G226" s="404"/>
      <c r="H226" s="438"/>
      <c r="I226" s="404"/>
      <c r="J226" s="417" t="s">
        <v>1</v>
      </c>
      <c r="K226" s="435" t="s">
        <v>24</v>
      </c>
      <c r="L226" s="436"/>
      <c r="M226" s="433" t="s">
        <v>12</v>
      </c>
      <c r="N226" s="100"/>
    </row>
    <row r="227" spans="1:14" s="62" customFormat="1" ht="12.75">
      <c r="A227" s="420"/>
      <c r="B227" s="420"/>
      <c r="C227" s="427"/>
      <c r="D227" s="417"/>
      <c r="E227" s="404"/>
      <c r="F227" s="406"/>
      <c r="G227" s="404"/>
      <c r="H227" s="438"/>
      <c r="I227" s="404"/>
      <c r="J227" s="417"/>
      <c r="K227" s="419" t="s">
        <v>6</v>
      </c>
      <c r="L227" s="419" t="s">
        <v>15</v>
      </c>
      <c r="M227" s="433"/>
      <c r="N227" s="100"/>
    </row>
    <row r="228" spans="1:14" s="62" customFormat="1" ht="12.75">
      <c r="A228" s="420"/>
      <c r="B228" s="420"/>
      <c r="C228" s="427"/>
      <c r="D228" s="417"/>
      <c r="E228" s="404"/>
      <c r="F228" s="406"/>
      <c r="G228" s="404"/>
      <c r="H228" s="438"/>
      <c r="I228" s="404"/>
      <c r="J228" s="417"/>
      <c r="K228" s="420"/>
      <c r="L228" s="420"/>
      <c r="M228" s="433"/>
      <c r="N228" s="100"/>
    </row>
    <row r="229" spans="1:14" s="62" customFormat="1" ht="12.75">
      <c r="A229" s="420"/>
      <c r="B229" s="420"/>
      <c r="C229" s="427"/>
      <c r="D229" s="417"/>
      <c r="E229" s="404"/>
      <c r="F229" s="406"/>
      <c r="G229" s="404"/>
      <c r="H229" s="438"/>
      <c r="I229" s="404"/>
      <c r="J229" s="417"/>
      <c r="K229" s="420"/>
      <c r="L229" s="420"/>
      <c r="M229" s="433"/>
      <c r="N229" s="100"/>
    </row>
    <row r="230" spans="1:14" s="62" customFormat="1" ht="12.75">
      <c r="A230" s="420"/>
      <c r="B230" s="420"/>
      <c r="C230" s="427"/>
      <c r="D230" s="417"/>
      <c r="E230" s="404"/>
      <c r="F230" s="406"/>
      <c r="G230" s="404"/>
      <c r="H230" s="438"/>
      <c r="I230" s="404"/>
      <c r="J230" s="417"/>
      <c r="K230" s="420"/>
      <c r="L230" s="420"/>
      <c r="M230" s="433"/>
      <c r="N230" s="100"/>
    </row>
    <row r="231" spans="1:14" s="62" customFormat="1" ht="13.5" thickBot="1">
      <c r="A231" s="421"/>
      <c r="B231" s="421"/>
      <c r="C231" s="428"/>
      <c r="D231" s="418"/>
      <c r="E231" s="405"/>
      <c r="F231" s="407"/>
      <c r="G231" s="405"/>
      <c r="H231" s="439"/>
      <c r="I231" s="405"/>
      <c r="J231" s="418"/>
      <c r="K231" s="421"/>
      <c r="L231" s="421"/>
      <c r="M231" s="434"/>
      <c r="N231" s="100"/>
    </row>
    <row r="232" spans="1:14" s="62" customFormat="1" ht="13.5" thickBot="1">
      <c r="A232" s="121"/>
      <c r="B232" s="6" t="s">
        <v>9</v>
      </c>
      <c r="C232" s="106"/>
      <c r="D232" s="122"/>
      <c r="E232" s="122"/>
      <c r="F232" s="122"/>
      <c r="G232" s="122"/>
      <c r="H232" s="122"/>
      <c r="I232" s="122"/>
      <c r="J232" s="106"/>
      <c r="K232" s="106"/>
      <c r="L232" s="106"/>
      <c r="M232" s="79"/>
      <c r="N232" s="100"/>
    </row>
    <row r="233" spans="1:14" s="335" customFormat="1" ht="13.5" thickBot="1">
      <c r="A233" s="473" t="s">
        <v>50</v>
      </c>
      <c r="B233" s="474"/>
      <c r="C233" s="339"/>
      <c r="D233" s="291"/>
      <c r="E233" s="269"/>
      <c r="F233" s="269"/>
      <c r="G233" s="269"/>
      <c r="H233" s="269"/>
      <c r="I233" s="269"/>
      <c r="J233" s="270"/>
      <c r="K233" s="270"/>
      <c r="L233" s="270"/>
      <c r="M233" s="271"/>
      <c r="N233" s="334"/>
    </row>
    <row r="234" spans="1:14" s="335" customFormat="1" ht="13.5" thickBot="1">
      <c r="A234" s="34">
        <v>1</v>
      </c>
      <c r="B234" s="333" t="s">
        <v>71</v>
      </c>
      <c r="C234" s="160" t="s">
        <v>82</v>
      </c>
      <c r="D234" s="286">
        <v>3</v>
      </c>
      <c r="E234" s="287">
        <f>(K234+L234+M234)/27</f>
        <v>1.1111111111111112</v>
      </c>
      <c r="F234" s="287">
        <f>D234-E234</f>
        <v>1.8888888888888888</v>
      </c>
      <c r="G234" s="287">
        <f>(L234+M234)/27</f>
        <v>0.5925925925925926</v>
      </c>
      <c r="H234" s="160" t="s">
        <v>115</v>
      </c>
      <c r="I234" s="34" t="s">
        <v>7</v>
      </c>
      <c r="J234" s="34">
        <f>K234+L234</f>
        <v>28</v>
      </c>
      <c r="K234" s="34">
        <v>14</v>
      </c>
      <c r="L234" s="34">
        <v>14</v>
      </c>
      <c r="M234" s="288">
        <v>2</v>
      </c>
      <c r="N234" s="334"/>
    </row>
    <row r="235" spans="1:14" s="335" customFormat="1" ht="12.75">
      <c r="A235" s="34">
        <v>2</v>
      </c>
      <c r="B235" s="333" t="s">
        <v>72</v>
      </c>
      <c r="C235" s="34" t="s">
        <v>82</v>
      </c>
      <c r="D235" s="286">
        <v>3</v>
      </c>
      <c r="E235" s="287">
        <f>(K235+L235+M235)/27</f>
        <v>1.1111111111111112</v>
      </c>
      <c r="F235" s="287">
        <f>D235-E235</f>
        <v>1.8888888888888888</v>
      </c>
      <c r="G235" s="287">
        <f>(L235+M235)/27</f>
        <v>0.5925925925925926</v>
      </c>
      <c r="H235" s="160" t="s">
        <v>115</v>
      </c>
      <c r="I235" s="196" t="s">
        <v>7</v>
      </c>
      <c r="J235" s="34">
        <f>K235+L235</f>
        <v>28</v>
      </c>
      <c r="K235" s="22">
        <v>14</v>
      </c>
      <c r="L235" s="34">
        <v>14</v>
      </c>
      <c r="M235" s="288">
        <v>2</v>
      </c>
      <c r="N235" s="324"/>
    </row>
    <row r="236" spans="1:14" s="335" customFormat="1" ht="12.75">
      <c r="A236" s="34">
        <v>3</v>
      </c>
      <c r="B236" s="348" t="s">
        <v>73</v>
      </c>
      <c r="C236" s="22" t="s">
        <v>82</v>
      </c>
      <c r="D236" s="286">
        <v>3</v>
      </c>
      <c r="E236" s="287">
        <f>(K236+L236+M236)/27</f>
        <v>1.1111111111111112</v>
      </c>
      <c r="F236" s="287">
        <f>D236-E236</f>
        <v>1.8888888888888888</v>
      </c>
      <c r="G236" s="287">
        <f>(L236+M236)/27</f>
        <v>0.5925925925925926</v>
      </c>
      <c r="H236" s="34" t="s">
        <v>30</v>
      </c>
      <c r="I236" s="196" t="s">
        <v>7</v>
      </c>
      <c r="J236" s="34">
        <f>K236+L236</f>
        <v>28</v>
      </c>
      <c r="K236" s="22">
        <v>14</v>
      </c>
      <c r="L236" s="34">
        <v>14</v>
      </c>
      <c r="M236" s="288">
        <v>2</v>
      </c>
      <c r="N236" s="334"/>
    </row>
    <row r="237" spans="1:14" s="350" customFormat="1" ht="13.5" thickBot="1">
      <c r="A237" s="33">
        <v>4</v>
      </c>
      <c r="B237" s="349" t="s">
        <v>74</v>
      </c>
      <c r="C237" s="29" t="s">
        <v>82</v>
      </c>
      <c r="D237" s="142">
        <v>3</v>
      </c>
      <c r="E237" s="287">
        <f>(K237+L237+M237)/27</f>
        <v>1.1111111111111112</v>
      </c>
      <c r="F237" s="129">
        <f>D237-E237</f>
        <v>1.8888888888888888</v>
      </c>
      <c r="G237" s="287">
        <f>(L237+M237)/27</f>
        <v>0.5925925925925926</v>
      </c>
      <c r="H237" s="33" t="s">
        <v>30</v>
      </c>
      <c r="I237" s="68" t="s">
        <v>7</v>
      </c>
      <c r="J237" s="33">
        <f>K237+L237</f>
        <v>28</v>
      </c>
      <c r="K237" s="29">
        <v>14</v>
      </c>
      <c r="L237" s="33">
        <v>14</v>
      </c>
      <c r="M237" s="33">
        <v>2</v>
      </c>
      <c r="N237" s="100"/>
    </row>
    <row r="238" spans="1:14" s="335" customFormat="1" ht="12.75">
      <c r="A238" s="475" t="s">
        <v>26</v>
      </c>
      <c r="B238" s="476"/>
      <c r="C238" s="341"/>
      <c r="D238" s="254">
        <f>SUM(D234:D237)</f>
        <v>12</v>
      </c>
      <c r="E238" s="255">
        <f>SUM(E234:E237)</f>
        <v>4.444444444444445</v>
      </c>
      <c r="F238" s="255">
        <f>SUM(F234:F237)</f>
        <v>7.555555555555555</v>
      </c>
      <c r="G238" s="255">
        <f>SUM(G234:G237)</f>
        <v>2.3703703703703702</v>
      </c>
      <c r="H238" s="256" t="s">
        <v>14</v>
      </c>
      <c r="I238" s="257" t="s">
        <v>14</v>
      </c>
      <c r="J238" s="256">
        <f>SUM(J234:J237)</f>
        <v>112</v>
      </c>
      <c r="K238" s="256">
        <f>SUM(K234:K237)</f>
        <v>56</v>
      </c>
      <c r="L238" s="256">
        <f>SUM(L234:L237)</f>
        <v>56</v>
      </c>
      <c r="M238" s="256">
        <f>SUM(M234:M237)</f>
        <v>8</v>
      </c>
      <c r="N238" s="334"/>
    </row>
    <row r="239" spans="1:14" s="335" customFormat="1" ht="12.75">
      <c r="A239" s="481" t="s">
        <v>27</v>
      </c>
      <c r="B239" s="482"/>
      <c r="C239" s="277"/>
      <c r="D239" s="276"/>
      <c r="E239" s="276"/>
      <c r="F239" s="276"/>
      <c r="G239" s="276">
        <f>G238</f>
        <v>2.3703703703703702</v>
      </c>
      <c r="H239" s="277" t="s">
        <v>14</v>
      </c>
      <c r="I239" s="278" t="s">
        <v>14</v>
      </c>
      <c r="J239" s="277"/>
      <c r="K239" s="277"/>
      <c r="L239" s="277">
        <f>L238</f>
        <v>56</v>
      </c>
      <c r="M239" s="278"/>
      <c r="N239" s="334"/>
    </row>
    <row r="240" spans="1:14" s="335" customFormat="1" ht="13.5" thickBot="1">
      <c r="A240" s="479" t="s">
        <v>34</v>
      </c>
      <c r="B240" s="480"/>
      <c r="C240" s="266"/>
      <c r="D240" s="263"/>
      <c r="E240" s="263"/>
      <c r="F240" s="263"/>
      <c r="G240" s="263"/>
      <c r="H240" s="266" t="s">
        <v>14</v>
      </c>
      <c r="I240" s="279" t="s">
        <v>14</v>
      </c>
      <c r="J240" s="266"/>
      <c r="K240" s="266"/>
      <c r="L240" s="266"/>
      <c r="M240" s="279"/>
      <c r="N240" s="334"/>
    </row>
    <row r="241" spans="1:14" s="325" customFormat="1" ht="13.5" thickBot="1">
      <c r="A241" s="477" t="s">
        <v>110</v>
      </c>
      <c r="B241" s="478"/>
      <c r="C241" s="339"/>
      <c r="D241" s="280"/>
      <c r="E241" s="280"/>
      <c r="F241" s="280"/>
      <c r="G241" s="269"/>
      <c r="H241" s="280"/>
      <c r="I241" s="280"/>
      <c r="J241" s="281"/>
      <c r="K241" s="281"/>
      <c r="L241" s="281"/>
      <c r="M241" s="282"/>
      <c r="N241" s="324"/>
    </row>
    <row r="242" spans="1:14" s="325" customFormat="1" ht="13.5" thickBot="1">
      <c r="A242" s="18">
        <v>1</v>
      </c>
      <c r="B242" s="323" t="s">
        <v>59</v>
      </c>
      <c r="C242" s="217" t="s">
        <v>82</v>
      </c>
      <c r="D242" s="272">
        <v>1.5</v>
      </c>
      <c r="E242" s="246">
        <f>(K242+L242+M242)/27</f>
        <v>0.4444444444444444</v>
      </c>
      <c r="F242" s="246">
        <f>D242-E242</f>
        <v>1.0555555555555556</v>
      </c>
      <c r="G242" s="252">
        <f>(L242+M242)/27</f>
        <v>0.07407407407407407</v>
      </c>
      <c r="H242" s="160" t="s">
        <v>115</v>
      </c>
      <c r="I242" s="217" t="s">
        <v>8</v>
      </c>
      <c r="J242" s="155">
        <f>K242+L242</f>
        <v>10</v>
      </c>
      <c r="K242" s="217">
        <v>10</v>
      </c>
      <c r="L242" s="160"/>
      <c r="M242" s="248">
        <v>2</v>
      </c>
      <c r="N242" s="324"/>
    </row>
    <row r="243" spans="1:14" s="325" customFormat="1" ht="13.5" thickBot="1">
      <c r="A243" s="22">
        <v>2</v>
      </c>
      <c r="B243" s="333" t="s">
        <v>76</v>
      </c>
      <c r="C243" s="196" t="s">
        <v>82</v>
      </c>
      <c r="D243" s="286">
        <v>3.5</v>
      </c>
      <c r="E243" s="287">
        <f aca="true" t="shared" si="0" ref="E243:E249">(K243+L243+M243)/27</f>
        <v>0.7407407407407407</v>
      </c>
      <c r="F243" s="287">
        <f aca="true" t="shared" si="1" ref="F243:F249">D243-E243</f>
        <v>2.7592592592592595</v>
      </c>
      <c r="G243" s="252">
        <f aca="true" t="shared" si="2" ref="G243:G249">(L243+M243)/27</f>
        <v>0.7407407407407407</v>
      </c>
      <c r="H243" s="160" t="s">
        <v>115</v>
      </c>
      <c r="I243" s="196" t="s">
        <v>7</v>
      </c>
      <c r="J243" s="34">
        <f aca="true" t="shared" si="3" ref="J243:J249">K243+L243</f>
        <v>16</v>
      </c>
      <c r="K243" s="196"/>
      <c r="L243" s="34">
        <v>16</v>
      </c>
      <c r="M243" s="288">
        <v>4</v>
      </c>
      <c r="N243" s="324"/>
    </row>
    <row r="244" spans="1:14" s="325" customFormat="1" ht="13.5" thickBot="1">
      <c r="A244" s="22">
        <v>3</v>
      </c>
      <c r="B244" s="333" t="s">
        <v>65</v>
      </c>
      <c r="C244" s="196" t="s">
        <v>82</v>
      </c>
      <c r="D244" s="286">
        <v>2.5</v>
      </c>
      <c r="E244" s="363">
        <f t="shared" si="0"/>
        <v>0.5925925925925926</v>
      </c>
      <c r="F244" s="363">
        <f t="shared" si="1"/>
        <v>1.9074074074074074</v>
      </c>
      <c r="G244" s="252">
        <f t="shared" si="2"/>
        <v>0.3333333333333333</v>
      </c>
      <c r="H244" s="160" t="s">
        <v>115</v>
      </c>
      <c r="I244" s="196" t="s">
        <v>7</v>
      </c>
      <c r="J244" s="356">
        <f t="shared" si="3"/>
        <v>14</v>
      </c>
      <c r="K244" s="196">
        <v>7</v>
      </c>
      <c r="L244" s="34">
        <v>7</v>
      </c>
      <c r="M244" s="288">
        <v>2</v>
      </c>
      <c r="N244" s="324"/>
    </row>
    <row r="245" spans="1:14" s="325" customFormat="1" ht="13.5" thickBot="1">
      <c r="A245" s="22">
        <v>4</v>
      </c>
      <c r="B245" s="333" t="s">
        <v>77</v>
      </c>
      <c r="C245" s="196" t="s">
        <v>82</v>
      </c>
      <c r="D245" s="286">
        <v>2.5</v>
      </c>
      <c r="E245" s="287">
        <f t="shared" si="0"/>
        <v>0.5925925925925926</v>
      </c>
      <c r="F245" s="287">
        <f t="shared" si="1"/>
        <v>1.9074074074074074</v>
      </c>
      <c r="G245" s="252">
        <f t="shared" si="2"/>
        <v>0.3333333333333333</v>
      </c>
      <c r="H245" s="160" t="s">
        <v>115</v>
      </c>
      <c r="I245" s="196" t="s">
        <v>7</v>
      </c>
      <c r="J245" s="34">
        <f t="shared" si="3"/>
        <v>14</v>
      </c>
      <c r="K245" s="196">
        <v>7</v>
      </c>
      <c r="L245" s="34">
        <v>7</v>
      </c>
      <c r="M245" s="288">
        <v>2</v>
      </c>
      <c r="N245" s="324"/>
    </row>
    <row r="246" spans="1:14" s="325" customFormat="1" ht="12.75">
      <c r="A246" s="22">
        <v>5</v>
      </c>
      <c r="B246" s="333" t="s">
        <v>85</v>
      </c>
      <c r="C246" s="196" t="s">
        <v>82</v>
      </c>
      <c r="D246" s="286">
        <v>2</v>
      </c>
      <c r="E246" s="363">
        <f t="shared" si="0"/>
        <v>0.5925925925925926</v>
      </c>
      <c r="F246" s="363">
        <f t="shared" si="1"/>
        <v>1.4074074074074074</v>
      </c>
      <c r="G246" s="252">
        <f t="shared" si="2"/>
        <v>0.3333333333333333</v>
      </c>
      <c r="H246" s="160" t="s">
        <v>115</v>
      </c>
      <c r="I246" s="196" t="s">
        <v>7</v>
      </c>
      <c r="J246" s="356">
        <f t="shared" si="3"/>
        <v>14</v>
      </c>
      <c r="K246" s="196">
        <v>7</v>
      </c>
      <c r="L246" s="34">
        <v>7</v>
      </c>
      <c r="M246" s="288">
        <v>2</v>
      </c>
      <c r="N246" s="324"/>
    </row>
    <row r="247" spans="1:14" s="325" customFormat="1" ht="13.5" thickBot="1">
      <c r="A247" s="22">
        <v>6</v>
      </c>
      <c r="B247" s="333" t="s">
        <v>86</v>
      </c>
      <c r="C247" s="196" t="s">
        <v>82</v>
      </c>
      <c r="D247" s="286">
        <v>2</v>
      </c>
      <c r="E247" s="287">
        <f t="shared" si="0"/>
        <v>0.5925925925925926</v>
      </c>
      <c r="F247" s="287">
        <f t="shared" si="1"/>
        <v>1.4074074074074074</v>
      </c>
      <c r="G247" s="252">
        <f t="shared" si="2"/>
        <v>0.3333333333333333</v>
      </c>
      <c r="H247" s="34" t="s">
        <v>30</v>
      </c>
      <c r="I247" s="196" t="s">
        <v>7</v>
      </c>
      <c r="J247" s="34">
        <f t="shared" si="3"/>
        <v>14</v>
      </c>
      <c r="K247" s="196">
        <v>7</v>
      </c>
      <c r="L247" s="34">
        <v>7</v>
      </c>
      <c r="M247" s="288">
        <v>2</v>
      </c>
      <c r="N247" s="324"/>
    </row>
    <row r="248" spans="1:14" s="325" customFormat="1" ht="13.5" thickBot="1">
      <c r="A248" s="22">
        <v>7</v>
      </c>
      <c r="B248" s="333" t="s">
        <v>87</v>
      </c>
      <c r="C248" s="196" t="s">
        <v>82</v>
      </c>
      <c r="D248" s="286">
        <v>2</v>
      </c>
      <c r="E248" s="363">
        <f t="shared" si="0"/>
        <v>0.5925925925925926</v>
      </c>
      <c r="F248" s="363">
        <f t="shared" si="1"/>
        <v>1.4074074074074074</v>
      </c>
      <c r="G248" s="252">
        <f t="shared" si="2"/>
        <v>0.3333333333333333</v>
      </c>
      <c r="H248" s="160" t="s">
        <v>115</v>
      </c>
      <c r="I248" s="196" t="s">
        <v>7</v>
      </c>
      <c r="J248" s="356">
        <f t="shared" si="3"/>
        <v>14</v>
      </c>
      <c r="K248" s="196">
        <v>7</v>
      </c>
      <c r="L248" s="34">
        <v>7</v>
      </c>
      <c r="M248" s="288">
        <v>2</v>
      </c>
      <c r="N248" s="324"/>
    </row>
    <row r="249" spans="1:14" s="325" customFormat="1" ht="13.5" thickBot="1">
      <c r="A249" s="329">
        <v>8</v>
      </c>
      <c r="B249" s="330" t="s">
        <v>105</v>
      </c>
      <c r="C249" s="315" t="s">
        <v>82</v>
      </c>
      <c r="D249" s="351">
        <v>2</v>
      </c>
      <c r="E249" s="297">
        <f t="shared" si="0"/>
        <v>0.5925925925925926</v>
      </c>
      <c r="F249" s="297">
        <f t="shared" si="1"/>
        <v>1.4074074074074074</v>
      </c>
      <c r="G249" s="252">
        <f t="shared" si="2"/>
        <v>0.3333333333333333</v>
      </c>
      <c r="H249" s="160" t="s">
        <v>115</v>
      </c>
      <c r="I249" s="315" t="s">
        <v>7</v>
      </c>
      <c r="J249" s="199">
        <f t="shared" si="3"/>
        <v>14</v>
      </c>
      <c r="K249" s="315">
        <v>7</v>
      </c>
      <c r="L249" s="199">
        <v>7</v>
      </c>
      <c r="M249" s="322">
        <v>2</v>
      </c>
      <c r="N249" s="324"/>
    </row>
    <row r="250" spans="1:14" s="325" customFormat="1" ht="12.75">
      <c r="A250" s="481" t="s">
        <v>26</v>
      </c>
      <c r="B250" s="482"/>
      <c r="C250" s="328"/>
      <c r="D250" s="258">
        <f>SUM(D242:D249)</f>
        <v>18</v>
      </c>
      <c r="E250" s="255">
        <f>SUM(E242:E249)</f>
        <v>4.7407407407407405</v>
      </c>
      <c r="F250" s="259">
        <f>SUM(F242:F249)</f>
        <v>13.259259259259263</v>
      </c>
      <c r="G250" s="255">
        <f>SUM(G242:G249)</f>
        <v>2.814814814814815</v>
      </c>
      <c r="H250" s="260" t="s">
        <v>14</v>
      </c>
      <c r="I250" s="261" t="s">
        <v>14</v>
      </c>
      <c r="J250" s="260">
        <f>SUM(J242:J249)</f>
        <v>110</v>
      </c>
      <c r="K250" s="260">
        <f>SUM(K242:K249)</f>
        <v>52</v>
      </c>
      <c r="L250" s="260">
        <f>SUM(L242:L249)</f>
        <v>58</v>
      </c>
      <c r="M250" s="260">
        <f>SUM(M242:M249)</f>
        <v>18</v>
      </c>
      <c r="N250" s="324"/>
    </row>
    <row r="251" spans="1:14" s="325" customFormat="1" ht="12.75">
      <c r="A251" s="481" t="s">
        <v>27</v>
      </c>
      <c r="B251" s="482"/>
      <c r="C251" s="277"/>
      <c r="D251" s="275"/>
      <c r="E251" s="276"/>
      <c r="F251" s="276"/>
      <c r="G251" s="276">
        <f>G250</f>
        <v>2.814814814814815</v>
      </c>
      <c r="H251" s="277" t="s">
        <v>14</v>
      </c>
      <c r="I251" s="278" t="s">
        <v>14</v>
      </c>
      <c r="J251" s="277"/>
      <c r="K251" s="277"/>
      <c r="L251" s="277">
        <f>L250</f>
        <v>58</v>
      </c>
      <c r="M251" s="278"/>
      <c r="N251" s="324"/>
    </row>
    <row r="252" spans="1:14" s="325" customFormat="1" ht="13.5" thickBot="1">
      <c r="A252" s="479" t="s">
        <v>34</v>
      </c>
      <c r="B252" s="480"/>
      <c r="C252" s="266"/>
      <c r="D252" s="262">
        <f>D242</f>
        <v>1.5</v>
      </c>
      <c r="E252" s="263">
        <f>E242</f>
        <v>0.4444444444444444</v>
      </c>
      <c r="F252" s="263">
        <f>F242</f>
        <v>1.0555555555555556</v>
      </c>
      <c r="G252" s="263">
        <f>G242</f>
        <v>0.07407407407407407</v>
      </c>
      <c r="H252" s="266" t="s">
        <v>14</v>
      </c>
      <c r="I252" s="279" t="s">
        <v>14</v>
      </c>
      <c r="J252" s="266">
        <f>J242</f>
        <v>10</v>
      </c>
      <c r="K252" s="266">
        <f>K242</f>
        <v>10</v>
      </c>
      <c r="L252" s="266">
        <f>L242</f>
        <v>0</v>
      </c>
      <c r="M252" s="266">
        <f>M242</f>
        <v>2</v>
      </c>
      <c r="N252" s="324"/>
    </row>
    <row r="253" spans="1:14" s="325" customFormat="1" ht="13.5" thickBot="1">
      <c r="A253" s="473" t="s">
        <v>98</v>
      </c>
      <c r="B253" s="474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1"/>
      <c r="N253" s="324"/>
    </row>
    <row r="254" spans="1:14" s="325" customFormat="1" ht="12.75">
      <c r="A254" s="483" t="s">
        <v>27</v>
      </c>
      <c r="B254" s="484"/>
      <c r="C254" s="220"/>
      <c r="D254" s="243"/>
      <c r="E254" s="298"/>
      <c r="F254" s="299"/>
      <c r="G254" s="300"/>
      <c r="H254" s="301"/>
      <c r="I254" s="300"/>
      <c r="J254" s="241"/>
      <c r="K254" s="194"/>
      <c r="L254" s="241"/>
      <c r="M254" s="273"/>
      <c r="N254" s="324"/>
    </row>
    <row r="255" spans="1:14" s="325" customFormat="1" ht="13.5" thickBot="1">
      <c r="A255" s="471" t="s">
        <v>34</v>
      </c>
      <c r="B255" s="472"/>
      <c r="C255" s="154"/>
      <c r="D255" s="227">
        <f>D252+D240</f>
        <v>1.5</v>
      </c>
      <c r="E255" s="227">
        <f>E252+E240</f>
        <v>0.4444444444444444</v>
      </c>
      <c r="F255" s="227">
        <f>F252+F240</f>
        <v>1.0555555555555556</v>
      </c>
      <c r="G255" s="227">
        <f>G252+G240</f>
        <v>0.07407407407407407</v>
      </c>
      <c r="H255" s="302"/>
      <c r="I255" s="302"/>
      <c r="J255" s="227">
        <f>J252+J240</f>
        <v>10</v>
      </c>
      <c r="K255" s="227">
        <f>K252+K240</f>
        <v>10</v>
      </c>
      <c r="L255" s="227">
        <f>L252+L240</f>
        <v>0</v>
      </c>
      <c r="M255" s="227">
        <f>M252+M240</f>
        <v>2</v>
      </c>
      <c r="N255" s="324"/>
    </row>
    <row r="256" spans="1:14" s="325" customFormat="1" ht="13.5" thickBot="1">
      <c r="A256" s="485" t="s">
        <v>26</v>
      </c>
      <c r="B256" s="486"/>
      <c r="C256" s="230"/>
      <c r="D256" s="327">
        <f>D250+D238</f>
        <v>30</v>
      </c>
      <c r="E256" s="327">
        <f>E250+E238</f>
        <v>9.185185185185185</v>
      </c>
      <c r="F256" s="327">
        <f>F250+F238</f>
        <v>20.814814814814817</v>
      </c>
      <c r="G256" s="327">
        <f>G250+G238</f>
        <v>5.185185185185185</v>
      </c>
      <c r="H256" s="326"/>
      <c r="I256" s="326"/>
      <c r="J256" s="231">
        <f>J250+J238</f>
        <v>222</v>
      </c>
      <c r="K256" s="231">
        <f>K250+K238</f>
        <v>108</v>
      </c>
      <c r="L256" s="231">
        <f>L250+L238</f>
        <v>114</v>
      </c>
      <c r="M256" s="231">
        <f>M250+M238</f>
        <v>26</v>
      </c>
      <c r="N256" s="324"/>
    </row>
    <row r="257" spans="1:13" ht="12.75" customHeight="1">
      <c r="A257" s="449" t="s">
        <v>16</v>
      </c>
      <c r="B257" s="449"/>
      <c r="C257" s="449"/>
      <c r="D257" s="449"/>
      <c r="E257" s="449"/>
      <c r="F257" s="449"/>
      <c r="G257" s="449"/>
      <c r="H257" s="4"/>
      <c r="I257" s="137"/>
      <c r="J257" s="138"/>
      <c r="K257" s="138"/>
      <c r="L257" s="138"/>
      <c r="M257" s="138"/>
    </row>
    <row r="258" spans="1:13" ht="12.75">
      <c r="A258" s="450" t="s">
        <v>107</v>
      </c>
      <c r="B258" s="450"/>
      <c r="C258" s="450"/>
      <c r="D258" s="450"/>
      <c r="E258" s="450"/>
      <c r="F258" s="3"/>
      <c r="G258" s="4"/>
      <c r="H258" s="4"/>
      <c r="I258" s="137"/>
      <c r="J258" s="138"/>
      <c r="K258" s="138"/>
      <c r="L258" s="138"/>
      <c r="M258" s="138"/>
    </row>
    <row r="259" spans="1:13" ht="12.75">
      <c r="A259" s="10"/>
      <c r="B259" s="11"/>
      <c r="C259" s="10"/>
      <c r="D259" s="11"/>
      <c r="E259" s="11"/>
      <c r="F259" s="3"/>
      <c r="G259" s="4"/>
      <c r="H259" s="4"/>
      <c r="I259" s="137"/>
      <c r="J259" s="138"/>
      <c r="K259" s="138"/>
      <c r="L259" s="138"/>
      <c r="M259" s="138"/>
    </row>
    <row r="260" spans="1:13" ht="12.75">
      <c r="A260" s="10"/>
      <c r="B260" s="11"/>
      <c r="C260" s="10"/>
      <c r="D260" s="11"/>
      <c r="E260" s="11"/>
      <c r="F260" s="3"/>
      <c r="G260" s="4"/>
      <c r="H260" s="4"/>
      <c r="I260" s="137"/>
      <c r="J260" s="138"/>
      <c r="K260" s="138"/>
      <c r="L260" s="138"/>
      <c r="M260" s="138"/>
    </row>
    <row r="261" spans="1:13" ht="12.75">
      <c r="A261" s="10"/>
      <c r="B261" s="11"/>
      <c r="C261" s="10"/>
      <c r="D261" s="11"/>
      <c r="E261" s="11"/>
      <c r="F261" s="3"/>
      <c r="G261" s="4"/>
      <c r="H261" s="4"/>
      <c r="I261" s="137"/>
      <c r="J261" s="138"/>
      <c r="K261" s="138"/>
      <c r="L261" s="138"/>
      <c r="M261" s="138"/>
    </row>
    <row r="262" spans="9:13" ht="12.75">
      <c r="I262" s="139"/>
      <c r="J262" s="140"/>
      <c r="K262" s="140"/>
      <c r="L262" s="140"/>
      <c r="M262" s="140"/>
    </row>
    <row r="263" spans="1:14" s="62" customFormat="1" ht="15.75">
      <c r="A263" s="408" t="s">
        <v>17</v>
      </c>
      <c r="B263" s="429"/>
      <c r="C263" s="429"/>
      <c r="D263" s="429"/>
      <c r="E263" s="429"/>
      <c r="F263" s="429"/>
      <c r="G263" s="429"/>
      <c r="H263" s="429"/>
      <c r="I263" s="429"/>
      <c r="J263" s="429"/>
      <c r="K263" s="429"/>
      <c r="L263" s="429"/>
      <c r="M263" s="429"/>
      <c r="N263" s="100"/>
    </row>
    <row r="264" spans="1:14" s="62" customFormat="1" ht="12.75">
      <c r="A264" s="10"/>
      <c r="B264" s="11"/>
      <c r="C264" s="10"/>
      <c r="D264" s="3"/>
      <c r="E264" s="3"/>
      <c r="F264" s="3"/>
      <c r="G264" s="4"/>
      <c r="H264" s="4"/>
      <c r="I264" s="4"/>
      <c r="J264" s="73"/>
      <c r="K264" s="73"/>
      <c r="L264" s="73"/>
      <c r="M264" s="73"/>
      <c r="N264" s="100"/>
    </row>
    <row r="265" spans="1:14" s="62" customFormat="1" ht="15">
      <c r="A265" s="1"/>
      <c r="B265" s="45" t="s">
        <v>35</v>
      </c>
      <c r="C265" s="46"/>
      <c r="D265" s="46"/>
      <c r="E265" s="1"/>
      <c r="F265" s="1"/>
      <c r="G265" s="1"/>
      <c r="H265" s="1"/>
      <c r="I265" s="1"/>
      <c r="J265" s="1"/>
      <c r="K265" s="1"/>
      <c r="L265" s="1"/>
      <c r="M265" s="1"/>
      <c r="N265" s="100"/>
    </row>
    <row r="266" spans="1:14" s="62" customFormat="1" ht="15">
      <c r="A266" s="1"/>
      <c r="B266" s="47" t="s">
        <v>101</v>
      </c>
      <c r="C266" s="46"/>
      <c r="D266" s="47"/>
      <c r="E266"/>
      <c r="F266" s="365" t="s">
        <v>120</v>
      </c>
      <c r="G266"/>
      <c r="H266"/>
      <c r="I266"/>
      <c r="J266" s="1"/>
      <c r="K266" s="1"/>
      <c r="L266" s="1"/>
      <c r="M266" s="73"/>
      <c r="N266" s="353"/>
    </row>
    <row r="267" spans="1:14" s="62" customFormat="1" ht="15">
      <c r="A267" s="1"/>
      <c r="B267" s="47" t="s">
        <v>36</v>
      </c>
      <c r="C267" s="46"/>
      <c r="D267" s="47"/>
      <c r="E267"/>
      <c r="F267" s="366" t="s">
        <v>113</v>
      </c>
      <c r="G267"/>
      <c r="H267"/>
      <c r="I267"/>
      <c r="J267" s="1"/>
      <c r="K267" s="1"/>
      <c r="L267" s="1"/>
      <c r="M267" s="73"/>
      <c r="N267" s="100"/>
    </row>
    <row r="268" spans="1:14" s="62" customFormat="1" ht="15">
      <c r="A268" s="1"/>
      <c r="B268" s="47" t="s">
        <v>37</v>
      </c>
      <c r="C268" s="46"/>
      <c r="D268" s="47"/>
      <c r="E268"/>
      <c r="F268"/>
      <c r="G268"/>
      <c r="H268"/>
      <c r="I268"/>
      <c r="J268" s="1"/>
      <c r="K268" s="1"/>
      <c r="L268" s="1"/>
      <c r="M268" s="1"/>
      <c r="N268" s="100"/>
    </row>
    <row r="269" spans="1:14" s="62" customFormat="1" ht="15">
      <c r="A269" s="1"/>
      <c r="B269" s="47" t="s">
        <v>38</v>
      </c>
      <c r="C269" s="46"/>
      <c r="D269" s="47"/>
      <c r="E269"/>
      <c r="F269"/>
      <c r="G269"/>
      <c r="H269"/>
      <c r="I269"/>
      <c r="J269" s="1"/>
      <c r="K269" s="1"/>
      <c r="L269" s="1"/>
      <c r="M269" s="1"/>
      <c r="N269" s="100"/>
    </row>
    <row r="270" spans="1:14" ht="15">
      <c r="A270" s="354"/>
      <c r="B270" s="355" t="s">
        <v>111</v>
      </c>
      <c r="C270" s="355"/>
      <c r="D270" s="355"/>
      <c r="E270" s="354"/>
      <c r="F270" s="354"/>
      <c r="G270" s="354"/>
      <c r="H270" s="354"/>
      <c r="I270" s="354"/>
      <c r="J270" s="354"/>
      <c r="K270" s="354"/>
      <c r="L270" s="354"/>
      <c r="M270" s="354"/>
      <c r="N270"/>
    </row>
    <row r="271" spans="1:14" ht="15">
      <c r="A271"/>
      <c r="B271" s="47" t="s">
        <v>112</v>
      </c>
      <c r="C271" s="47"/>
      <c r="D271" s="47"/>
      <c r="J271"/>
      <c r="K271"/>
      <c r="L271"/>
      <c r="M271"/>
      <c r="N271"/>
    </row>
    <row r="272" spans="1:14" s="62" customFormat="1" ht="15">
      <c r="A272" s="1"/>
      <c r="B272" s="48" t="s">
        <v>89</v>
      </c>
      <c r="C272" s="1"/>
      <c r="D272"/>
      <c r="E272"/>
      <c r="F272"/>
      <c r="G272" s="4"/>
      <c r="H272"/>
      <c r="I272"/>
      <c r="J272" s="1"/>
      <c r="K272" s="1"/>
      <c r="L272" s="1"/>
      <c r="M272" s="1"/>
      <c r="N272" s="100"/>
    </row>
    <row r="273" spans="1:14" s="62" customFormat="1" ht="15.75" thickBot="1">
      <c r="A273" s="1"/>
      <c r="B273" s="48" t="s">
        <v>88</v>
      </c>
      <c r="C273" s="1"/>
      <c r="D273"/>
      <c r="E273"/>
      <c r="F273"/>
      <c r="G273" s="4"/>
      <c r="H273"/>
      <c r="I273"/>
      <c r="J273" s="1"/>
      <c r="K273" s="1"/>
      <c r="L273" s="1"/>
      <c r="M273" s="1"/>
      <c r="N273" s="100"/>
    </row>
    <row r="274" spans="1:14" s="62" customFormat="1" ht="13.5" thickBot="1">
      <c r="A274" s="419" t="s">
        <v>0</v>
      </c>
      <c r="B274" s="419" t="s">
        <v>18</v>
      </c>
      <c r="C274" s="426" t="s">
        <v>10</v>
      </c>
      <c r="D274" s="430" t="s">
        <v>11</v>
      </c>
      <c r="E274" s="431"/>
      <c r="F274" s="432"/>
      <c r="G274" s="403" t="s">
        <v>21</v>
      </c>
      <c r="H274" s="437" t="s">
        <v>22</v>
      </c>
      <c r="I274" s="403" t="s">
        <v>23</v>
      </c>
      <c r="J274" s="430" t="s">
        <v>13</v>
      </c>
      <c r="K274" s="431"/>
      <c r="L274" s="431"/>
      <c r="M274" s="432"/>
      <c r="N274" s="100"/>
    </row>
    <row r="275" spans="1:14" s="62" customFormat="1" ht="13.5" thickBot="1">
      <c r="A275" s="420"/>
      <c r="B275" s="420"/>
      <c r="C275" s="427"/>
      <c r="D275" s="417" t="s">
        <v>1</v>
      </c>
      <c r="E275" s="404" t="s">
        <v>19</v>
      </c>
      <c r="F275" s="406" t="s">
        <v>20</v>
      </c>
      <c r="G275" s="404"/>
      <c r="H275" s="438"/>
      <c r="I275" s="404"/>
      <c r="J275" s="417" t="s">
        <v>1</v>
      </c>
      <c r="K275" s="435" t="s">
        <v>24</v>
      </c>
      <c r="L275" s="436"/>
      <c r="M275" s="433" t="s">
        <v>12</v>
      </c>
      <c r="N275" s="100"/>
    </row>
    <row r="276" spans="1:14" s="62" customFormat="1" ht="12.75">
      <c r="A276" s="420"/>
      <c r="B276" s="420"/>
      <c r="C276" s="427"/>
      <c r="D276" s="417"/>
      <c r="E276" s="404"/>
      <c r="F276" s="406"/>
      <c r="G276" s="404"/>
      <c r="H276" s="438"/>
      <c r="I276" s="404"/>
      <c r="J276" s="417"/>
      <c r="K276" s="419" t="s">
        <v>6</v>
      </c>
      <c r="L276" s="419" t="s">
        <v>15</v>
      </c>
      <c r="M276" s="433"/>
      <c r="N276" s="100"/>
    </row>
    <row r="277" spans="1:14" s="62" customFormat="1" ht="12.75">
      <c r="A277" s="420"/>
      <c r="B277" s="420"/>
      <c r="C277" s="427"/>
      <c r="D277" s="417"/>
      <c r="E277" s="404"/>
      <c r="F277" s="406"/>
      <c r="G277" s="404"/>
      <c r="H277" s="438"/>
      <c r="I277" s="404"/>
      <c r="J277" s="417"/>
      <c r="K277" s="420"/>
      <c r="L277" s="420"/>
      <c r="M277" s="433"/>
      <c r="N277" s="100"/>
    </row>
    <row r="278" spans="1:14" s="62" customFormat="1" ht="12.75">
      <c r="A278" s="420"/>
      <c r="B278" s="420"/>
      <c r="C278" s="427"/>
      <c r="D278" s="417"/>
      <c r="E278" s="404"/>
      <c r="F278" s="406"/>
      <c r="G278" s="404"/>
      <c r="H278" s="438"/>
      <c r="I278" s="404"/>
      <c r="J278" s="417"/>
      <c r="K278" s="420"/>
      <c r="L278" s="420"/>
      <c r="M278" s="433"/>
      <c r="N278" s="100"/>
    </row>
    <row r="279" spans="1:14" s="62" customFormat="1" ht="12.75">
      <c r="A279" s="420"/>
      <c r="B279" s="420"/>
      <c r="C279" s="427"/>
      <c r="D279" s="417"/>
      <c r="E279" s="404"/>
      <c r="F279" s="406"/>
      <c r="G279" s="404"/>
      <c r="H279" s="438"/>
      <c r="I279" s="404"/>
      <c r="J279" s="417"/>
      <c r="K279" s="420"/>
      <c r="L279" s="420"/>
      <c r="M279" s="433"/>
      <c r="N279" s="100"/>
    </row>
    <row r="280" spans="1:14" s="62" customFormat="1" ht="13.5" thickBot="1">
      <c r="A280" s="421"/>
      <c r="B280" s="421"/>
      <c r="C280" s="428"/>
      <c r="D280" s="418"/>
      <c r="E280" s="405"/>
      <c r="F280" s="407"/>
      <c r="G280" s="405"/>
      <c r="H280" s="439"/>
      <c r="I280" s="405"/>
      <c r="J280" s="418"/>
      <c r="K280" s="421"/>
      <c r="L280" s="421"/>
      <c r="M280" s="434"/>
      <c r="N280" s="100"/>
    </row>
    <row r="281" spans="1:14" s="62" customFormat="1" ht="13.5" thickBot="1">
      <c r="A281" s="121"/>
      <c r="B281" s="6" t="s">
        <v>9</v>
      </c>
      <c r="C281" s="106"/>
      <c r="D281" s="122"/>
      <c r="E281" s="122"/>
      <c r="F281" s="122"/>
      <c r="G281" s="122"/>
      <c r="H281" s="122"/>
      <c r="I281" s="122"/>
      <c r="J281" s="106"/>
      <c r="K281" s="106"/>
      <c r="L281" s="106"/>
      <c r="M281" s="79"/>
      <c r="N281" s="100"/>
    </row>
    <row r="282" spans="1:14" s="335" customFormat="1" ht="13.5" thickBot="1">
      <c r="A282" s="473" t="s">
        <v>110</v>
      </c>
      <c r="B282" s="474"/>
      <c r="C282" s="339"/>
      <c r="D282" s="269"/>
      <c r="E282" s="280"/>
      <c r="F282" s="269"/>
      <c r="G282" s="269"/>
      <c r="H282" s="269"/>
      <c r="I282" s="269"/>
      <c r="J282" s="281"/>
      <c r="K282" s="270"/>
      <c r="L282" s="270"/>
      <c r="M282" s="271"/>
      <c r="N282" s="334"/>
    </row>
    <row r="283" spans="1:13" ht="8.25" customHeight="1" hidden="1" thickBot="1">
      <c r="A283" s="32"/>
      <c r="B283" s="60"/>
      <c r="C283" s="345"/>
      <c r="D283" s="131"/>
      <c r="E283" s="244"/>
      <c r="F283" s="128"/>
      <c r="G283" s="119"/>
      <c r="H283" s="32"/>
      <c r="I283" s="126"/>
      <c r="J283" s="345"/>
      <c r="K283" s="120"/>
      <c r="L283" s="32"/>
      <c r="M283" s="120"/>
    </row>
    <row r="284" spans="1:14" s="325" customFormat="1" ht="13.5" thickBot="1">
      <c r="A284" s="160">
        <v>1</v>
      </c>
      <c r="B284" s="333" t="s">
        <v>106</v>
      </c>
      <c r="C284" s="160" t="s">
        <v>90</v>
      </c>
      <c r="D284" s="314">
        <v>13.5</v>
      </c>
      <c r="E284" s="246">
        <f>(K284+L284+M284)/27</f>
        <v>1.2592592592592593</v>
      </c>
      <c r="F284" s="296">
        <f>D284-E284</f>
        <v>12.24074074074074</v>
      </c>
      <c r="G284" s="287">
        <f>(L284+M284)/27</f>
        <v>1.2592592592592593</v>
      </c>
      <c r="H284" s="160" t="s">
        <v>115</v>
      </c>
      <c r="I284" s="22" t="s">
        <v>7</v>
      </c>
      <c r="J284" s="155">
        <f>L284+K284</f>
        <v>28</v>
      </c>
      <c r="K284" s="288"/>
      <c r="L284" s="34">
        <v>28</v>
      </c>
      <c r="M284" s="288">
        <v>6</v>
      </c>
      <c r="N284" s="324"/>
    </row>
    <row r="285" spans="1:14" s="325" customFormat="1" ht="12.75">
      <c r="A285" s="34">
        <v>2</v>
      </c>
      <c r="B285" s="333" t="s">
        <v>83</v>
      </c>
      <c r="C285" s="288" t="s">
        <v>90</v>
      </c>
      <c r="D285" s="314">
        <v>2</v>
      </c>
      <c r="E285" s="250">
        <f aca="true" t="shared" si="4" ref="E285:E292">(K285+L285+M285)/27</f>
        <v>0.5925925925925926</v>
      </c>
      <c r="F285" s="296">
        <f>D285-E285</f>
        <v>1.4074074074074074</v>
      </c>
      <c r="G285" s="287">
        <f aca="true" t="shared" si="5" ref="G285:G292">(L285+M285)/27</f>
        <v>0.3333333333333333</v>
      </c>
      <c r="H285" s="160" t="s">
        <v>115</v>
      </c>
      <c r="I285" s="196" t="s">
        <v>7</v>
      </c>
      <c r="J285" s="34">
        <f aca="true" t="shared" si="6" ref="J285:J292">L285+K285</f>
        <v>14</v>
      </c>
      <c r="K285" s="196">
        <v>7</v>
      </c>
      <c r="L285" s="34">
        <v>7</v>
      </c>
      <c r="M285" s="288">
        <v>2</v>
      </c>
      <c r="N285" s="324"/>
    </row>
    <row r="286" spans="1:14" s="325" customFormat="1" ht="12.75">
      <c r="A286" s="34">
        <v>3</v>
      </c>
      <c r="B286" s="333" t="s">
        <v>84</v>
      </c>
      <c r="C286" s="288" t="s">
        <v>90</v>
      </c>
      <c r="D286" s="314">
        <v>2</v>
      </c>
      <c r="E286" s="287">
        <f t="shared" si="4"/>
        <v>0.5925925925925926</v>
      </c>
      <c r="F286" s="296">
        <f>D286-E286</f>
        <v>1.4074074074074074</v>
      </c>
      <c r="G286" s="287">
        <f t="shared" si="5"/>
        <v>0.3333333333333333</v>
      </c>
      <c r="H286" s="34" t="s">
        <v>30</v>
      </c>
      <c r="I286" s="196" t="s">
        <v>7</v>
      </c>
      <c r="J286" s="356">
        <f t="shared" si="6"/>
        <v>14</v>
      </c>
      <c r="K286" s="196">
        <v>7</v>
      </c>
      <c r="L286" s="34">
        <v>7</v>
      </c>
      <c r="M286" s="288">
        <v>2</v>
      </c>
      <c r="N286" s="324"/>
    </row>
    <row r="287" spans="1:14" s="325" customFormat="1" ht="12.75">
      <c r="A287" s="34">
        <v>4</v>
      </c>
      <c r="B287" s="333" t="s">
        <v>91</v>
      </c>
      <c r="C287" s="288" t="s">
        <v>90</v>
      </c>
      <c r="D287" s="314">
        <v>2</v>
      </c>
      <c r="E287" s="363">
        <f t="shared" si="4"/>
        <v>0.5925925925925926</v>
      </c>
      <c r="F287" s="296">
        <f aca="true" t="shared" si="7" ref="F287:F292">D287-E287</f>
        <v>1.4074074074074074</v>
      </c>
      <c r="G287" s="287">
        <f t="shared" si="5"/>
        <v>0.3333333333333333</v>
      </c>
      <c r="H287" s="34" t="s">
        <v>30</v>
      </c>
      <c r="I287" s="196" t="s">
        <v>7</v>
      </c>
      <c r="J287" s="34">
        <f t="shared" si="6"/>
        <v>14</v>
      </c>
      <c r="K287" s="196">
        <v>7</v>
      </c>
      <c r="L287" s="34">
        <v>7</v>
      </c>
      <c r="M287" s="288">
        <v>2</v>
      </c>
      <c r="N287" s="324"/>
    </row>
    <row r="288" spans="1:14" s="325" customFormat="1" ht="13.5" thickBot="1">
      <c r="A288" s="34">
        <v>5</v>
      </c>
      <c r="B288" s="333" t="s">
        <v>92</v>
      </c>
      <c r="C288" s="288" t="s">
        <v>90</v>
      </c>
      <c r="D288" s="314">
        <v>2</v>
      </c>
      <c r="E288" s="287">
        <f t="shared" si="4"/>
        <v>0.5925925925925926</v>
      </c>
      <c r="F288" s="296">
        <f t="shared" si="7"/>
        <v>1.4074074074074074</v>
      </c>
      <c r="G288" s="287">
        <f t="shared" si="5"/>
        <v>0.3333333333333333</v>
      </c>
      <c r="H288" s="34" t="s">
        <v>30</v>
      </c>
      <c r="I288" s="196" t="s">
        <v>7</v>
      </c>
      <c r="J288" s="356">
        <f t="shared" si="6"/>
        <v>14</v>
      </c>
      <c r="K288" s="196">
        <v>7</v>
      </c>
      <c r="L288" s="34">
        <v>7</v>
      </c>
      <c r="M288" s="288">
        <v>2</v>
      </c>
      <c r="N288" s="324"/>
    </row>
    <row r="289" spans="1:14" s="325" customFormat="1" ht="13.5" thickBot="1">
      <c r="A289" s="34">
        <v>6</v>
      </c>
      <c r="B289" s="333" t="s">
        <v>93</v>
      </c>
      <c r="C289" s="288" t="s">
        <v>90</v>
      </c>
      <c r="D289" s="314">
        <v>2.5</v>
      </c>
      <c r="E289" s="363">
        <f t="shared" si="4"/>
        <v>0.5925925925925926</v>
      </c>
      <c r="F289" s="296">
        <f t="shared" si="7"/>
        <v>1.9074074074074074</v>
      </c>
      <c r="G289" s="287">
        <f t="shared" si="5"/>
        <v>0.3333333333333333</v>
      </c>
      <c r="H289" s="160" t="s">
        <v>115</v>
      </c>
      <c r="I289" s="196" t="s">
        <v>7</v>
      </c>
      <c r="J289" s="34">
        <f t="shared" si="6"/>
        <v>14</v>
      </c>
      <c r="K289" s="196">
        <v>7</v>
      </c>
      <c r="L289" s="34">
        <v>7</v>
      </c>
      <c r="M289" s="288">
        <v>2</v>
      </c>
      <c r="N289" s="324"/>
    </row>
    <row r="290" spans="1:14" s="325" customFormat="1" ht="13.5" thickBot="1">
      <c r="A290" s="34">
        <v>7</v>
      </c>
      <c r="B290" s="333" t="s">
        <v>118</v>
      </c>
      <c r="C290" s="288" t="s">
        <v>90</v>
      </c>
      <c r="D290" s="314">
        <v>2</v>
      </c>
      <c r="E290" s="287">
        <f t="shared" si="4"/>
        <v>0.5925925925925926</v>
      </c>
      <c r="F290" s="296">
        <f t="shared" si="7"/>
        <v>1.4074074074074074</v>
      </c>
      <c r="G290" s="287">
        <f t="shared" si="5"/>
        <v>0.3333333333333333</v>
      </c>
      <c r="H290" s="160" t="s">
        <v>115</v>
      </c>
      <c r="I290" s="196" t="s">
        <v>7</v>
      </c>
      <c r="J290" s="356">
        <f t="shared" si="6"/>
        <v>14</v>
      </c>
      <c r="K290" s="196">
        <v>7</v>
      </c>
      <c r="L290" s="34">
        <v>7</v>
      </c>
      <c r="M290" s="288">
        <v>2</v>
      </c>
      <c r="N290" s="324"/>
    </row>
    <row r="291" spans="1:14" s="325" customFormat="1" ht="13.5" thickBot="1">
      <c r="A291" s="34">
        <v>8</v>
      </c>
      <c r="B291" s="333" t="s">
        <v>94</v>
      </c>
      <c r="C291" s="288" t="s">
        <v>90</v>
      </c>
      <c r="D291" s="314">
        <v>2</v>
      </c>
      <c r="E291" s="252">
        <f t="shared" si="4"/>
        <v>0.5925925925925926</v>
      </c>
      <c r="F291" s="296">
        <f t="shared" si="7"/>
        <v>1.4074074074074074</v>
      </c>
      <c r="G291" s="287">
        <f t="shared" si="5"/>
        <v>0.3333333333333333</v>
      </c>
      <c r="H291" s="160" t="s">
        <v>115</v>
      </c>
      <c r="I291" s="196" t="s">
        <v>7</v>
      </c>
      <c r="J291" s="34">
        <f t="shared" si="6"/>
        <v>14</v>
      </c>
      <c r="K291" s="196">
        <v>7</v>
      </c>
      <c r="L291" s="34">
        <v>7</v>
      </c>
      <c r="M291" s="288">
        <v>2</v>
      </c>
      <c r="N291" s="324"/>
    </row>
    <row r="292" spans="1:14" s="325" customFormat="1" ht="13.5" thickBot="1">
      <c r="A292" s="34">
        <v>9</v>
      </c>
      <c r="B292" s="342" t="s">
        <v>95</v>
      </c>
      <c r="C292" s="253" t="s">
        <v>90</v>
      </c>
      <c r="D292" s="249">
        <v>2</v>
      </c>
      <c r="E292" s="252">
        <f t="shared" si="4"/>
        <v>0.5925925925925926</v>
      </c>
      <c r="F292" s="296">
        <f t="shared" si="7"/>
        <v>1.4074074074074074</v>
      </c>
      <c r="G292" s="287">
        <f t="shared" si="5"/>
        <v>0.3333333333333333</v>
      </c>
      <c r="H292" s="160" t="s">
        <v>115</v>
      </c>
      <c r="I292" s="290" t="s">
        <v>7</v>
      </c>
      <c r="J292" s="199">
        <f t="shared" si="6"/>
        <v>14</v>
      </c>
      <c r="K292" s="290">
        <v>7</v>
      </c>
      <c r="L292" s="173">
        <v>7</v>
      </c>
      <c r="M292" s="253">
        <v>2</v>
      </c>
      <c r="N292" s="324"/>
    </row>
    <row r="293" spans="1:14" s="325" customFormat="1" ht="12.75">
      <c r="A293" s="475" t="s">
        <v>26</v>
      </c>
      <c r="B293" s="476"/>
      <c r="C293" s="341"/>
      <c r="D293" s="254">
        <f>SUM(D283:D292)</f>
        <v>30</v>
      </c>
      <c r="E293" s="255">
        <f>SUM(E284:E292)</f>
        <v>6</v>
      </c>
      <c r="F293" s="255">
        <f>SUM(F284:F292)</f>
        <v>24.000000000000007</v>
      </c>
      <c r="G293" s="255">
        <f>SUM(G284:G292)</f>
        <v>3.9259259259259265</v>
      </c>
      <c r="H293" s="256" t="s">
        <v>14</v>
      </c>
      <c r="I293" s="257" t="s">
        <v>14</v>
      </c>
      <c r="J293" s="260">
        <f>SUM(J283:J292)</f>
        <v>140</v>
      </c>
      <c r="K293" s="256">
        <f>SUM(K283:K292)</f>
        <v>56</v>
      </c>
      <c r="L293" s="256">
        <f>SUM(L283:L292)</f>
        <v>84</v>
      </c>
      <c r="M293" s="256">
        <f>SUM(M283:M292)</f>
        <v>22</v>
      </c>
      <c r="N293" s="324"/>
    </row>
    <row r="294" spans="1:14" s="325" customFormat="1" ht="12.75">
      <c r="A294" s="481" t="s">
        <v>27</v>
      </c>
      <c r="B294" s="482"/>
      <c r="C294" s="277"/>
      <c r="D294" s="275"/>
      <c r="E294" s="276"/>
      <c r="F294" s="276"/>
      <c r="G294" s="276">
        <f>G293</f>
        <v>3.9259259259259265</v>
      </c>
      <c r="H294" s="277" t="s">
        <v>14</v>
      </c>
      <c r="I294" s="278" t="s">
        <v>14</v>
      </c>
      <c r="J294" s="277"/>
      <c r="K294" s="277"/>
      <c r="L294" s="277"/>
      <c r="M294" s="278"/>
      <c r="N294" s="324"/>
    </row>
    <row r="295" spans="1:14" s="325" customFormat="1" ht="13.5" thickBot="1">
      <c r="A295" s="479" t="s">
        <v>34</v>
      </c>
      <c r="B295" s="480"/>
      <c r="C295" s="266"/>
      <c r="D295" s="262">
        <f>D283</f>
        <v>0</v>
      </c>
      <c r="E295" s="263">
        <f>E283</f>
        <v>0</v>
      </c>
      <c r="F295" s="263">
        <f>F283</f>
        <v>0</v>
      </c>
      <c r="G295" s="263">
        <f>G283</f>
        <v>0</v>
      </c>
      <c r="H295" s="266" t="s">
        <v>14</v>
      </c>
      <c r="I295" s="279" t="s">
        <v>14</v>
      </c>
      <c r="J295" s="266">
        <f>J283</f>
        <v>0</v>
      </c>
      <c r="K295" s="266">
        <f>K283</f>
        <v>0</v>
      </c>
      <c r="L295" s="266">
        <f>L283</f>
        <v>0</v>
      </c>
      <c r="M295" s="266">
        <f>M283</f>
        <v>0</v>
      </c>
      <c r="N295" s="324"/>
    </row>
    <row r="296" spans="1:14" s="325" customFormat="1" ht="13.5" thickBot="1">
      <c r="A296" s="473" t="s">
        <v>99</v>
      </c>
      <c r="B296" s="474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1"/>
      <c r="N296" s="324"/>
    </row>
    <row r="297" spans="1:14" s="325" customFormat="1" ht="12.75" customHeight="1">
      <c r="A297" s="483" t="s">
        <v>27</v>
      </c>
      <c r="B297" s="484"/>
      <c r="C297" s="220"/>
      <c r="D297" s="243"/>
      <c r="E297" s="298"/>
      <c r="F297" s="299"/>
      <c r="G297" s="300"/>
      <c r="H297" s="301"/>
      <c r="I297" s="300"/>
      <c r="J297" s="241"/>
      <c r="K297" s="194"/>
      <c r="L297" s="241"/>
      <c r="M297" s="273"/>
      <c r="N297" s="324"/>
    </row>
    <row r="298" spans="1:14" s="325" customFormat="1" ht="13.5" thickBot="1">
      <c r="A298" s="471" t="s">
        <v>34</v>
      </c>
      <c r="B298" s="472"/>
      <c r="C298" s="154"/>
      <c r="D298" s="229">
        <f>D295</f>
        <v>0</v>
      </c>
      <c r="E298" s="229">
        <f>E295</f>
        <v>0</v>
      </c>
      <c r="F298" s="229">
        <f>F295</f>
        <v>0</v>
      </c>
      <c r="G298" s="229">
        <f>G295</f>
        <v>0</v>
      </c>
      <c r="H298" s="302"/>
      <c r="I298" s="302"/>
      <c r="J298" s="229">
        <f>J295</f>
        <v>0</v>
      </c>
      <c r="K298" s="229">
        <f>K295</f>
        <v>0</v>
      </c>
      <c r="L298" s="229">
        <f>L295</f>
        <v>0</v>
      </c>
      <c r="M298" s="229">
        <f>M295</f>
        <v>0</v>
      </c>
      <c r="N298" s="324"/>
    </row>
    <row r="299" spans="1:14" s="325" customFormat="1" ht="13.5" thickBot="1">
      <c r="A299" s="485" t="s">
        <v>26</v>
      </c>
      <c r="B299" s="486"/>
      <c r="C299" s="230"/>
      <c r="D299" s="327">
        <f>D293</f>
        <v>30</v>
      </c>
      <c r="E299" s="327">
        <f>E293</f>
        <v>6</v>
      </c>
      <c r="F299" s="327">
        <f>F293</f>
        <v>24.000000000000007</v>
      </c>
      <c r="G299" s="327">
        <f>G293</f>
        <v>3.9259259259259265</v>
      </c>
      <c r="H299" s="326"/>
      <c r="I299" s="326"/>
      <c r="J299" s="352">
        <f>J293</f>
        <v>140</v>
      </c>
      <c r="K299" s="352">
        <f>K293</f>
        <v>56</v>
      </c>
      <c r="L299" s="352">
        <f>L293</f>
        <v>84</v>
      </c>
      <c r="M299" s="352">
        <f>M293</f>
        <v>22</v>
      </c>
      <c r="N299" s="324"/>
    </row>
    <row r="300" spans="1:13" ht="12.75">
      <c r="A300" s="449" t="s">
        <v>100</v>
      </c>
      <c r="B300" s="449"/>
      <c r="C300" s="449"/>
      <c r="D300" s="449"/>
      <c r="E300" s="449"/>
      <c r="F300" s="449"/>
      <c r="G300" s="449"/>
      <c r="H300" s="4"/>
      <c r="I300" s="137"/>
      <c r="J300" s="138"/>
      <c r="K300" s="138"/>
      <c r="L300" s="138"/>
      <c r="M300" s="138"/>
    </row>
    <row r="301" spans="1:13" ht="12.75">
      <c r="A301" s="450" t="s">
        <v>107</v>
      </c>
      <c r="B301" s="450"/>
      <c r="C301" s="450"/>
      <c r="D301" s="450"/>
      <c r="E301" s="450"/>
      <c r="F301" s="3"/>
      <c r="G301" s="4"/>
      <c r="H301" s="4"/>
      <c r="I301" s="137"/>
      <c r="J301" s="138"/>
      <c r="K301" s="138"/>
      <c r="L301" s="138"/>
      <c r="M301" s="138"/>
    </row>
    <row r="302" spans="1:13" ht="12.75">
      <c r="A302" s="10"/>
      <c r="B302" s="11"/>
      <c r="C302" s="10"/>
      <c r="D302" s="11"/>
      <c r="E302" s="11"/>
      <c r="F302" s="3"/>
      <c r="G302" s="4"/>
      <c r="H302" s="4"/>
      <c r="I302" s="137"/>
      <c r="J302" s="138"/>
      <c r="K302" s="138"/>
      <c r="L302" s="138"/>
      <c r="M302" s="138"/>
    </row>
    <row r="303" spans="1:13" ht="12.75">
      <c r="A303" s="10"/>
      <c r="B303" s="11"/>
      <c r="C303" s="10"/>
      <c r="D303" s="11"/>
      <c r="E303" s="11"/>
      <c r="F303" s="3"/>
      <c r="G303" s="4"/>
      <c r="H303" s="4"/>
      <c r="I303" s="137"/>
      <c r="J303" s="138"/>
      <c r="K303" s="138"/>
      <c r="L303" s="138"/>
      <c r="M303" s="138"/>
    </row>
    <row r="304" spans="1:13" ht="12.75">
      <c r="A304" s="10"/>
      <c r="B304" s="11"/>
      <c r="C304" s="10"/>
      <c r="D304" s="11"/>
      <c r="E304" s="11"/>
      <c r="F304" s="3"/>
      <c r="G304" s="4"/>
      <c r="H304" s="4"/>
      <c r="I304" s="137"/>
      <c r="J304" s="138"/>
      <c r="K304" s="138"/>
      <c r="L304" s="138"/>
      <c r="M304" s="138"/>
    </row>
    <row r="305" ht="12.75"/>
    <row r="306" ht="12.75"/>
    <row r="307" ht="12.75"/>
    <row r="308" ht="12.75"/>
    <row r="309" ht="12.75"/>
    <row r="310" ht="12.75"/>
    <row r="311" ht="12.75"/>
    <row r="312" spans="3:14" ht="24" customHeight="1">
      <c r="C312"/>
      <c r="J312"/>
      <c r="K312"/>
      <c r="L312"/>
      <c r="M312"/>
      <c r="N312"/>
    </row>
    <row r="313" spans="3:14" ht="12.75">
      <c r="C313"/>
      <c r="J313"/>
      <c r="K313"/>
      <c r="L313"/>
      <c r="M313"/>
      <c r="N313"/>
    </row>
    <row r="314" spans="3:14" ht="12.75">
      <c r="C314"/>
      <c r="J314"/>
      <c r="K314"/>
      <c r="L314"/>
      <c r="M314"/>
      <c r="N314"/>
    </row>
    <row r="315" spans="3:14" ht="13.5" customHeight="1">
      <c r="C315"/>
      <c r="J315"/>
      <c r="K315"/>
      <c r="L315"/>
      <c r="M315"/>
      <c r="N315"/>
    </row>
    <row r="316" spans="3:14" ht="13.5" customHeight="1">
      <c r="C316"/>
      <c r="J316"/>
      <c r="K316"/>
      <c r="L316"/>
      <c r="M316"/>
      <c r="N316"/>
    </row>
    <row r="317" spans="3:14" ht="12.75" customHeight="1">
      <c r="C317"/>
      <c r="J317"/>
      <c r="K317"/>
      <c r="L317"/>
      <c r="M317"/>
      <c r="N317"/>
    </row>
    <row r="318" spans="3:14" ht="12.75" customHeight="1">
      <c r="C318"/>
      <c r="J318"/>
      <c r="K318"/>
      <c r="L318"/>
      <c r="M318"/>
      <c r="N318"/>
    </row>
    <row r="319" spans="3:14" ht="12.75" customHeight="1">
      <c r="C319"/>
      <c r="J319"/>
      <c r="K319"/>
      <c r="L319"/>
      <c r="M319"/>
      <c r="N319"/>
    </row>
    <row r="320" spans="3:14" ht="12.75" customHeight="1">
      <c r="C320"/>
      <c r="J320"/>
      <c r="K320"/>
      <c r="L320"/>
      <c r="M320"/>
      <c r="N320"/>
    </row>
    <row r="321" spans="3:14" ht="12.75" customHeight="1">
      <c r="C321"/>
      <c r="J321"/>
      <c r="K321"/>
      <c r="L321"/>
      <c r="M321"/>
      <c r="N321"/>
    </row>
    <row r="322" spans="3:14" ht="12.75" customHeight="1">
      <c r="C322"/>
      <c r="J322"/>
      <c r="K322"/>
      <c r="L322"/>
      <c r="M322"/>
      <c r="N322"/>
    </row>
    <row r="323" spans="3:14" ht="12.75">
      <c r="C323"/>
      <c r="J323"/>
      <c r="K323"/>
      <c r="L323"/>
      <c r="M323"/>
      <c r="N323"/>
    </row>
    <row r="324" spans="3:14" ht="12.75">
      <c r="C324"/>
      <c r="J324"/>
      <c r="K324"/>
      <c r="L324"/>
      <c r="M324"/>
      <c r="N324"/>
    </row>
    <row r="325" spans="3:14" ht="12.75">
      <c r="C325"/>
      <c r="J325"/>
      <c r="K325"/>
      <c r="L325"/>
      <c r="M325"/>
      <c r="N325"/>
    </row>
    <row r="326" spans="3:14" ht="12.75">
      <c r="C326"/>
      <c r="J326"/>
      <c r="K326"/>
      <c r="L326"/>
      <c r="M326"/>
      <c r="N326"/>
    </row>
    <row r="327" spans="3:14" ht="12.75">
      <c r="C327"/>
      <c r="J327"/>
      <c r="K327"/>
      <c r="L327"/>
      <c r="M327"/>
      <c r="N327"/>
    </row>
    <row r="328" spans="3:14" ht="12.75">
      <c r="C328"/>
      <c r="J328"/>
      <c r="K328"/>
      <c r="L328"/>
      <c r="M328"/>
      <c r="N328"/>
    </row>
    <row r="329" spans="3:14" ht="12.75">
      <c r="C329"/>
      <c r="J329"/>
      <c r="K329"/>
      <c r="L329"/>
      <c r="M329"/>
      <c r="N329"/>
    </row>
    <row r="330" spans="3:14" ht="12.75">
      <c r="C330"/>
      <c r="J330"/>
      <c r="K330"/>
      <c r="L330"/>
      <c r="M330"/>
      <c r="N330"/>
    </row>
    <row r="331" spans="3:14" ht="12.75">
      <c r="C331"/>
      <c r="J331"/>
      <c r="K331"/>
      <c r="L331"/>
      <c r="M331"/>
      <c r="N331"/>
    </row>
    <row r="332" spans="3:14" ht="12.75">
      <c r="C332"/>
      <c r="J332"/>
      <c r="K332"/>
      <c r="L332"/>
      <c r="M332"/>
      <c r="N332"/>
    </row>
    <row r="333" spans="3:14" ht="12.75">
      <c r="C333"/>
      <c r="J333"/>
      <c r="K333"/>
      <c r="L333"/>
      <c r="M333"/>
      <c r="N333"/>
    </row>
    <row r="334" spans="3:14" ht="12.75">
      <c r="C334"/>
      <c r="J334"/>
      <c r="K334"/>
      <c r="L334"/>
      <c r="M334"/>
      <c r="N334"/>
    </row>
    <row r="335" spans="3:14" ht="12.75">
      <c r="C335"/>
      <c r="J335"/>
      <c r="K335"/>
      <c r="L335"/>
      <c r="M335"/>
      <c r="N335"/>
    </row>
    <row r="336" spans="3:14" ht="12.75">
      <c r="C336"/>
      <c r="J336"/>
      <c r="K336"/>
      <c r="L336"/>
      <c r="M336"/>
      <c r="N336"/>
    </row>
    <row r="337" spans="3:14" ht="12.75">
      <c r="C337"/>
      <c r="J337"/>
      <c r="K337"/>
      <c r="L337"/>
      <c r="M337"/>
      <c r="N337"/>
    </row>
    <row r="338" spans="3:14" ht="12.75">
      <c r="C338"/>
      <c r="J338"/>
      <c r="K338"/>
      <c r="L338"/>
      <c r="M338"/>
      <c r="N338"/>
    </row>
    <row r="339" spans="3:14" ht="12.75">
      <c r="C339"/>
      <c r="J339"/>
      <c r="K339"/>
      <c r="L339"/>
      <c r="M339"/>
      <c r="N339"/>
    </row>
    <row r="340" spans="3:14" ht="12.75">
      <c r="C340"/>
      <c r="J340"/>
      <c r="K340"/>
      <c r="L340"/>
      <c r="M340"/>
      <c r="N340"/>
    </row>
    <row r="341" spans="3:14" ht="12.75">
      <c r="C341"/>
      <c r="J341"/>
      <c r="K341"/>
      <c r="L341"/>
      <c r="M341"/>
      <c r="N341"/>
    </row>
    <row r="342" spans="3:14" ht="12.75">
      <c r="C342"/>
      <c r="J342"/>
      <c r="K342"/>
      <c r="L342"/>
      <c r="M342"/>
      <c r="N342"/>
    </row>
    <row r="343" spans="3:14" ht="12.75">
      <c r="C343"/>
      <c r="J343"/>
      <c r="K343"/>
      <c r="L343"/>
      <c r="M343"/>
      <c r="N343"/>
    </row>
    <row r="344" spans="3:14" ht="12.75">
      <c r="C344"/>
      <c r="J344"/>
      <c r="K344"/>
      <c r="L344"/>
      <c r="M344"/>
      <c r="N344"/>
    </row>
    <row r="345" spans="3:14" ht="12.75">
      <c r="C345"/>
      <c r="J345"/>
      <c r="K345"/>
      <c r="L345"/>
      <c r="M345"/>
      <c r="N345"/>
    </row>
    <row r="346" spans="3:14" ht="12.75">
      <c r="C346"/>
      <c r="J346"/>
      <c r="K346"/>
      <c r="L346"/>
      <c r="M346"/>
      <c r="N346"/>
    </row>
    <row r="347" spans="3:14" ht="12.75">
      <c r="C347"/>
      <c r="J347"/>
      <c r="K347"/>
      <c r="L347"/>
      <c r="M347"/>
      <c r="N347"/>
    </row>
    <row r="348" spans="3:14" ht="12.75">
      <c r="C348"/>
      <c r="J348"/>
      <c r="K348"/>
      <c r="L348"/>
      <c r="M348"/>
      <c r="N348"/>
    </row>
    <row r="349" spans="3:14" ht="12.75">
      <c r="C349"/>
      <c r="J349"/>
      <c r="K349"/>
      <c r="L349"/>
      <c r="M349"/>
      <c r="N349"/>
    </row>
    <row r="350" spans="3:14" ht="12.75">
      <c r="C350"/>
      <c r="J350"/>
      <c r="K350"/>
      <c r="L350"/>
      <c r="M350"/>
      <c r="N350"/>
    </row>
    <row r="351" spans="3:14" ht="12.75">
      <c r="C351"/>
      <c r="J351"/>
      <c r="K351"/>
      <c r="L351"/>
      <c r="M351"/>
      <c r="N351"/>
    </row>
    <row r="352" spans="3:14" ht="13.5" customHeight="1">
      <c r="C352"/>
      <c r="J352"/>
      <c r="K352"/>
      <c r="L352"/>
      <c r="M352"/>
      <c r="N352"/>
    </row>
    <row r="353" spans="3:14" ht="13.5" customHeight="1">
      <c r="C353"/>
      <c r="J353"/>
      <c r="K353"/>
      <c r="L353"/>
      <c r="M353"/>
      <c r="N353"/>
    </row>
    <row r="354" spans="3:14" ht="13.5" customHeight="1">
      <c r="C354"/>
      <c r="J354"/>
      <c r="K354"/>
      <c r="L354"/>
      <c r="M354"/>
      <c r="N354"/>
    </row>
    <row r="355" spans="3:14" ht="13.5" customHeight="1">
      <c r="C355"/>
      <c r="J355"/>
      <c r="K355"/>
      <c r="L355"/>
      <c r="M355"/>
      <c r="N355"/>
    </row>
    <row r="356" spans="3:14" ht="13.5" customHeight="1">
      <c r="C356"/>
      <c r="J356"/>
      <c r="K356"/>
      <c r="L356"/>
      <c r="M356"/>
      <c r="N356"/>
    </row>
    <row r="357" spans="3:14" ht="14.25" customHeight="1">
      <c r="C357"/>
      <c r="J357"/>
      <c r="K357"/>
      <c r="L357"/>
      <c r="M357"/>
      <c r="N357"/>
    </row>
    <row r="358" spans="3:14" ht="12.75">
      <c r="C358"/>
      <c r="J358"/>
      <c r="K358"/>
      <c r="L358"/>
      <c r="M358"/>
      <c r="N358"/>
    </row>
    <row r="359" spans="3:14" ht="12.75">
      <c r="C359"/>
      <c r="J359"/>
      <c r="K359"/>
      <c r="L359"/>
      <c r="M359"/>
      <c r="N359"/>
    </row>
    <row r="360" spans="3:14" ht="12.75">
      <c r="C360"/>
      <c r="J360"/>
      <c r="K360"/>
      <c r="L360"/>
      <c r="M360"/>
      <c r="N360"/>
    </row>
    <row r="361" spans="3:14" ht="12.75">
      <c r="C361"/>
      <c r="J361"/>
      <c r="K361"/>
      <c r="L361"/>
      <c r="M361"/>
      <c r="N361"/>
    </row>
    <row r="362" spans="3:14" ht="12.75">
      <c r="C362"/>
      <c r="J362"/>
      <c r="K362"/>
      <c r="L362"/>
      <c r="M362"/>
      <c r="N362"/>
    </row>
    <row r="363" spans="3:14" ht="12.75">
      <c r="C363"/>
      <c r="J363"/>
      <c r="K363"/>
      <c r="L363"/>
      <c r="M363"/>
      <c r="N363"/>
    </row>
    <row r="364" spans="3:14" ht="12.75">
      <c r="C364"/>
      <c r="J364"/>
      <c r="K364"/>
      <c r="L364"/>
      <c r="M364"/>
      <c r="N364"/>
    </row>
    <row r="365" spans="3:14" ht="12.75">
      <c r="C365"/>
      <c r="J365"/>
      <c r="K365"/>
      <c r="L365"/>
      <c r="M365"/>
      <c r="N365"/>
    </row>
    <row r="366" spans="3:14" ht="12.75">
      <c r="C366"/>
      <c r="J366"/>
      <c r="K366"/>
      <c r="L366"/>
      <c r="M366"/>
      <c r="N366"/>
    </row>
    <row r="367" spans="3:14" ht="12.75" customHeight="1">
      <c r="C367"/>
      <c r="J367"/>
      <c r="K367"/>
      <c r="L367"/>
      <c r="M367"/>
      <c r="N367"/>
    </row>
    <row r="368" spans="3:14" ht="12.75">
      <c r="C368"/>
      <c r="J368"/>
      <c r="K368"/>
      <c r="L368"/>
      <c r="M368"/>
      <c r="N368"/>
    </row>
    <row r="369" spans="3:14" ht="12.75">
      <c r="C369"/>
      <c r="J369"/>
      <c r="K369"/>
      <c r="L369"/>
      <c r="M369"/>
      <c r="N369"/>
    </row>
    <row r="370" spans="3:14" ht="12.75">
      <c r="C370"/>
      <c r="J370"/>
      <c r="K370"/>
      <c r="L370"/>
      <c r="M370"/>
      <c r="N370"/>
    </row>
    <row r="371" spans="3:14" ht="12.75">
      <c r="C371"/>
      <c r="J371"/>
      <c r="K371"/>
      <c r="L371"/>
      <c r="M371"/>
      <c r="N371"/>
    </row>
    <row r="372" spans="3:14" ht="12.75" hidden="1">
      <c r="C372"/>
      <c r="J372"/>
      <c r="K372"/>
      <c r="L372"/>
      <c r="M372"/>
      <c r="N372"/>
    </row>
    <row r="373" spans="3:14" ht="12.75" hidden="1">
      <c r="C373"/>
      <c r="J373"/>
      <c r="K373"/>
      <c r="L373"/>
      <c r="M373"/>
      <c r="N373"/>
    </row>
    <row r="374" spans="3:14" ht="12.75" hidden="1">
      <c r="C374"/>
      <c r="J374"/>
      <c r="K374"/>
      <c r="L374"/>
      <c r="M374"/>
      <c r="N374"/>
    </row>
    <row r="375" spans="3:14" ht="12.75" hidden="1">
      <c r="C375"/>
      <c r="J375"/>
      <c r="K375"/>
      <c r="L375"/>
      <c r="M375"/>
      <c r="N375"/>
    </row>
    <row r="376" spans="3:14" ht="12.75" hidden="1">
      <c r="C376"/>
      <c r="J376"/>
      <c r="K376"/>
      <c r="L376"/>
      <c r="M376"/>
      <c r="N376"/>
    </row>
    <row r="377" spans="3:14" ht="12.75" hidden="1">
      <c r="C377"/>
      <c r="J377"/>
      <c r="K377"/>
      <c r="L377"/>
      <c r="M377"/>
      <c r="N377"/>
    </row>
    <row r="378" spans="3:14" ht="12.75">
      <c r="C378"/>
      <c r="J378"/>
      <c r="K378"/>
      <c r="L378"/>
      <c r="M378"/>
      <c r="N378"/>
    </row>
    <row r="379" spans="3:14" ht="12.75" hidden="1">
      <c r="C379"/>
      <c r="J379"/>
      <c r="K379"/>
      <c r="L379"/>
      <c r="M379"/>
      <c r="N379"/>
    </row>
    <row r="380" spans="3:14" ht="12.75" hidden="1">
      <c r="C380"/>
      <c r="J380"/>
      <c r="K380"/>
      <c r="L380"/>
      <c r="M380"/>
      <c r="N380"/>
    </row>
    <row r="381" spans="3:14" ht="12.75" hidden="1">
      <c r="C381"/>
      <c r="J381"/>
      <c r="K381"/>
      <c r="L381"/>
      <c r="M381"/>
      <c r="N381"/>
    </row>
    <row r="382" spans="3:14" ht="12.75" hidden="1">
      <c r="C382"/>
      <c r="J382"/>
      <c r="K382"/>
      <c r="L382"/>
      <c r="M382"/>
      <c r="N382"/>
    </row>
    <row r="383" spans="3:14" ht="12.75" hidden="1">
      <c r="C383"/>
      <c r="J383"/>
      <c r="K383"/>
      <c r="L383"/>
      <c r="M383"/>
      <c r="N383"/>
    </row>
    <row r="384" spans="3:14" ht="12.75" hidden="1">
      <c r="C384"/>
      <c r="J384"/>
      <c r="K384"/>
      <c r="L384"/>
      <c r="M384"/>
      <c r="N384"/>
    </row>
    <row r="385" spans="3:14" ht="12.75" hidden="1">
      <c r="C385"/>
      <c r="J385"/>
      <c r="K385"/>
      <c r="L385"/>
      <c r="M385"/>
      <c r="N385"/>
    </row>
    <row r="386" spans="3:14" ht="12.75" hidden="1">
      <c r="C386"/>
      <c r="J386"/>
      <c r="K386"/>
      <c r="L386"/>
      <c r="M386"/>
      <c r="N386"/>
    </row>
    <row r="387" spans="3:14" ht="12.75" hidden="1">
      <c r="C387"/>
      <c r="J387"/>
      <c r="K387"/>
      <c r="L387"/>
      <c r="M387"/>
      <c r="N387"/>
    </row>
    <row r="388" spans="3:14" ht="12.75" hidden="1">
      <c r="C388"/>
      <c r="J388"/>
      <c r="K388"/>
      <c r="L388"/>
      <c r="M388"/>
      <c r="N388"/>
    </row>
    <row r="389" spans="3:14" ht="12.75">
      <c r="C389"/>
      <c r="J389"/>
      <c r="K389"/>
      <c r="L389"/>
      <c r="M389"/>
      <c r="N389"/>
    </row>
    <row r="390" ht="12.75" hidden="1"/>
    <row r="391" ht="12.75" hidden="1"/>
    <row r="392" ht="12.75" hidden="1"/>
    <row r="393" ht="12.75" hidden="1"/>
    <row r="394" ht="12.75" hidden="1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 hidden="1"/>
    <row r="413" ht="12.75"/>
    <row r="414" ht="12.75" hidden="1"/>
    <row r="415" ht="12.75"/>
    <row r="416" ht="12.75" hidden="1"/>
    <row r="417" ht="12.75"/>
    <row r="418" ht="12.75" hidden="1"/>
    <row r="419" ht="12.75"/>
    <row r="420" ht="12.75" hidden="1"/>
    <row r="421" ht="12.75"/>
    <row r="422" ht="12.75" hidden="1"/>
    <row r="423" ht="12.75"/>
    <row r="424" ht="12.75" hidden="1"/>
    <row r="425" ht="12.75"/>
    <row r="426" ht="12.75" hidden="1"/>
    <row r="427" ht="12.75"/>
    <row r="428" ht="12.75"/>
    <row r="429" ht="12.75"/>
    <row r="430" ht="12.75"/>
    <row r="431" ht="12.75"/>
    <row r="432" ht="12.75"/>
    <row r="433" ht="12.75" hidden="1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 hidden="1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</sheetData>
  <sheetProtection/>
  <mergeCells count="207">
    <mergeCell ref="A238:B238"/>
    <mergeCell ref="A240:B240"/>
    <mergeCell ref="A256:B256"/>
    <mergeCell ref="A257:G257"/>
    <mergeCell ref="D275:D280"/>
    <mergeCell ref="K276:K280"/>
    <mergeCell ref="A254:B254"/>
    <mergeCell ref="A258:E258"/>
    <mergeCell ref="A263:M263"/>
    <mergeCell ref="I274:I280"/>
    <mergeCell ref="A301:E301"/>
    <mergeCell ref="A299:B299"/>
    <mergeCell ref="A300:G300"/>
    <mergeCell ref="H274:H280"/>
    <mergeCell ref="A294:B294"/>
    <mergeCell ref="C274:C280"/>
    <mergeCell ref="A274:A280"/>
    <mergeCell ref="F226:F231"/>
    <mergeCell ref="F275:F280"/>
    <mergeCell ref="J275:J280"/>
    <mergeCell ref="K275:L275"/>
    <mergeCell ref="L276:L280"/>
    <mergeCell ref="D274:F274"/>
    <mergeCell ref="M275:M280"/>
    <mergeCell ref="J274:M274"/>
    <mergeCell ref="A298:B298"/>
    <mergeCell ref="A214:M214"/>
    <mergeCell ref="A225:A231"/>
    <mergeCell ref="B225:B231"/>
    <mergeCell ref="C225:C231"/>
    <mergeCell ref="D225:F225"/>
    <mergeCell ref="G225:G231"/>
    <mergeCell ref="L227:L231"/>
    <mergeCell ref="A296:B296"/>
    <mergeCell ref="A250:B250"/>
    <mergeCell ref="A252:B252"/>
    <mergeCell ref="A200:B200"/>
    <mergeCell ref="A202:B202"/>
    <mergeCell ref="A205:B205"/>
    <mergeCell ref="A203:B203"/>
    <mergeCell ref="A204:B204"/>
    <mergeCell ref="B274:B280"/>
    <mergeCell ref="A239:B239"/>
    <mergeCell ref="A295:B295"/>
    <mergeCell ref="A297:B297"/>
    <mergeCell ref="A191:B191"/>
    <mergeCell ref="A192:B192"/>
    <mergeCell ref="A193:B193"/>
    <mergeCell ref="A197:B197"/>
    <mergeCell ref="A198:B198"/>
    <mergeCell ref="A199:B199"/>
    <mergeCell ref="A206:G206"/>
    <mergeCell ref="A251:B251"/>
    <mergeCell ref="A282:B282"/>
    <mergeCell ref="D171:F171"/>
    <mergeCell ref="G171:G177"/>
    <mergeCell ref="A184:B184"/>
    <mergeCell ref="A183:B183"/>
    <mergeCell ref="A182:B182"/>
    <mergeCell ref="F172:F177"/>
    <mergeCell ref="A253:B253"/>
    <mergeCell ref="G274:G280"/>
    <mergeCell ref="E275:E280"/>
    <mergeCell ref="K172:L172"/>
    <mergeCell ref="I171:I177"/>
    <mergeCell ref="A293:B293"/>
    <mergeCell ref="A241:B241"/>
    <mergeCell ref="D226:D231"/>
    <mergeCell ref="E226:E231"/>
    <mergeCell ref="A233:B233"/>
    <mergeCell ref="E172:E177"/>
    <mergeCell ref="A179:B179"/>
    <mergeCell ref="A207:E207"/>
    <mergeCell ref="A255:B255"/>
    <mergeCell ref="A185:B185"/>
    <mergeCell ref="A190:B190"/>
    <mergeCell ref="J226:J231"/>
    <mergeCell ref="M226:M231"/>
    <mergeCell ref="K227:K231"/>
    <mergeCell ref="H225:H231"/>
    <mergeCell ref="I225:I231"/>
    <mergeCell ref="J225:M225"/>
    <mergeCell ref="K226:L226"/>
    <mergeCell ref="A158:E158"/>
    <mergeCell ref="K173:K177"/>
    <mergeCell ref="B171:B177"/>
    <mergeCell ref="C171:C177"/>
    <mergeCell ref="H171:H177"/>
    <mergeCell ref="J171:M171"/>
    <mergeCell ref="D172:D177"/>
    <mergeCell ref="J172:J177"/>
    <mergeCell ref="M172:M177"/>
    <mergeCell ref="L173:L177"/>
    <mergeCell ref="A130:B130"/>
    <mergeCell ref="A131:B131"/>
    <mergeCell ref="A145:B145"/>
    <mergeCell ref="A146:B146"/>
    <mergeCell ref="A141:B141"/>
    <mergeCell ref="A157:G157"/>
    <mergeCell ref="A151:B151"/>
    <mergeCell ref="A147:B147"/>
    <mergeCell ref="A154:B154"/>
    <mergeCell ref="A155:B155"/>
    <mergeCell ref="A160:M160"/>
    <mergeCell ref="A171:A177"/>
    <mergeCell ref="A150:B150"/>
    <mergeCell ref="A153:B153"/>
    <mergeCell ref="M117:M120"/>
    <mergeCell ref="A132:B132"/>
    <mergeCell ref="A122:B122"/>
    <mergeCell ref="L118:L120"/>
    <mergeCell ref="F117:F120"/>
    <mergeCell ref="J117:J120"/>
    <mergeCell ref="K117:L117"/>
    <mergeCell ref="A95:B95"/>
    <mergeCell ref="A96:B96"/>
    <mergeCell ref="A98:G98"/>
    <mergeCell ref="K118:K120"/>
    <mergeCell ref="A97:B97"/>
    <mergeCell ref="A99:E99"/>
    <mergeCell ref="D117:D120"/>
    <mergeCell ref="G116:G120"/>
    <mergeCell ref="H116:H120"/>
    <mergeCell ref="A116:A120"/>
    <mergeCell ref="B116:B120"/>
    <mergeCell ref="C116:C120"/>
    <mergeCell ref="D116:F116"/>
    <mergeCell ref="E117:E120"/>
    <mergeCell ref="C65:C71"/>
    <mergeCell ref="A88:B88"/>
    <mergeCell ref="A86:B86"/>
    <mergeCell ref="A87:B87"/>
    <mergeCell ref="A79:B79"/>
    <mergeCell ref="A85:B85"/>
    <mergeCell ref="J65:M65"/>
    <mergeCell ref="D66:D71"/>
    <mergeCell ref="M66:M71"/>
    <mergeCell ref="J66:J71"/>
    <mergeCell ref="G65:G71"/>
    <mergeCell ref="H65:H71"/>
    <mergeCell ref="E66:E71"/>
    <mergeCell ref="A94:B94"/>
    <mergeCell ref="K67:K71"/>
    <mergeCell ref="L67:L71"/>
    <mergeCell ref="A73:B73"/>
    <mergeCell ref="A76:B76"/>
    <mergeCell ref="A77:B77"/>
    <mergeCell ref="A78:B78"/>
    <mergeCell ref="A91:B91"/>
    <mergeCell ref="A92:B92"/>
    <mergeCell ref="A93:B93"/>
    <mergeCell ref="A45:B45"/>
    <mergeCell ref="A65:A71"/>
    <mergeCell ref="B65:B71"/>
    <mergeCell ref="A54:M54"/>
    <mergeCell ref="A46:G46"/>
    <mergeCell ref="A47:E47"/>
    <mergeCell ref="D65:F65"/>
    <mergeCell ref="F66:F71"/>
    <mergeCell ref="K66:L66"/>
    <mergeCell ref="I65:I71"/>
    <mergeCell ref="A44:B44"/>
    <mergeCell ref="A34:M34"/>
    <mergeCell ref="A42:B42"/>
    <mergeCell ref="A25:B25"/>
    <mergeCell ref="A31:B31"/>
    <mergeCell ref="A32:B32"/>
    <mergeCell ref="A33:B33"/>
    <mergeCell ref="A38:B38"/>
    <mergeCell ref="A36:B36"/>
    <mergeCell ref="A37:B37"/>
    <mergeCell ref="A1:M1"/>
    <mergeCell ref="D11:F11"/>
    <mergeCell ref="M12:M17"/>
    <mergeCell ref="K12:L12"/>
    <mergeCell ref="H11:H17"/>
    <mergeCell ref="I11:I17"/>
    <mergeCell ref="J11:M11"/>
    <mergeCell ref="L13:L17"/>
    <mergeCell ref="A11:A17"/>
    <mergeCell ref="B11:B17"/>
    <mergeCell ref="D12:D17"/>
    <mergeCell ref="E12:E17"/>
    <mergeCell ref="A19:B19"/>
    <mergeCell ref="A24:B24"/>
    <mergeCell ref="A26:B26"/>
    <mergeCell ref="C11:C17"/>
    <mergeCell ref="G11:G17"/>
    <mergeCell ref="F12:F17"/>
    <mergeCell ref="A106:M106"/>
    <mergeCell ref="I116:I120"/>
    <mergeCell ref="J116:M116"/>
    <mergeCell ref="A43:B43"/>
    <mergeCell ref="J12:J17"/>
    <mergeCell ref="K13:K17"/>
    <mergeCell ref="A23:B23"/>
    <mergeCell ref="A39:B39"/>
    <mergeCell ref="A125:B125"/>
    <mergeCell ref="A156:B156"/>
    <mergeCell ref="A127:B127"/>
    <mergeCell ref="A126:B126"/>
    <mergeCell ref="A140:B140"/>
    <mergeCell ref="A142:B142"/>
    <mergeCell ref="A144:B144"/>
    <mergeCell ref="A139:B139"/>
    <mergeCell ref="A128:B128"/>
    <mergeCell ref="A133:B133"/>
  </mergeCells>
  <printOptions horizontalCentered="1" verticalCentered="1"/>
  <pageMargins left="0.1968503937007874" right="0.11811023622047245" top="0.2755905511811024" bottom="0.4724409448818898" header="0.2362204724409449" footer="0.7086614173228347"/>
  <pageSetup fitToHeight="1" fitToWidth="1" horizontalDpi="600" verticalDpi="600" orientation="landscape" paperSize="9" scale="13" r:id="rId1"/>
  <ignoredErrors>
    <ignoredError sqref="F20:F22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Beata Królak</cp:lastModifiedBy>
  <cp:lastPrinted>2017-04-28T06:49:51Z</cp:lastPrinted>
  <dcterms:created xsi:type="dcterms:W3CDTF">2011-12-11T10:20:19Z</dcterms:created>
  <dcterms:modified xsi:type="dcterms:W3CDTF">2017-04-28T06:54:54Z</dcterms:modified>
  <cp:category/>
  <cp:version/>
  <cp:contentType/>
  <cp:contentStatus/>
</cp:coreProperties>
</file>