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3"/>
  </bookViews>
  <sheets>
    <sheet name="RiZF" sheetId="1" r:id="rId1"/>
    <sheet name="ZIiN" sheetId="2" r:id="rId2"/>
    <sheet name="ZZL" sheetId="3" r:id="rId3"/>
    <sheet name="LOG" sheetId="4" r:id="rId4"/>
  </sheets>
  <definedNames>
    <definedName name="_xlnm.Print_Area" localSheetId="3">'LOG'!$A$1:$M$62</definedName>
    <definedName name="_xlnm.Print_Area" localSheetId="0">'RiZF'!$A$1:$M$61</definedName>
    <definedName name="_xlnm.Print_Area" localSheetId="1">'ZIiN'!$A$1:$M$61</definedName>
    <definedName name="_xlnm.Print_Area" localSheetId="2">'ZZL'!$A$1:$M$62</definedName>
  </definedNames>
  <calcPr fullCalcOnLoad="1"/>
</workbook>
</file>

<file path=xl/sharedStrings.xml><?xml version="1.0" encoding="utf-8"?>
<sst xmlns="http://schemas.openxmlformats.org/spreadsheetml/2006/main" count="1621" uniqueCount="124">
  <si>
    <t>Lp.</t>
  </si>
  <si>
    <t>ogółem</t>
  </si>
  <si>
    <t>I</t>
  </si>
  <si>
    <t>II</t>
  </si>
  <si>
    <t>wykłady</t>
  </si>
  <si>
    <t>o</t>
  </si>
  <si>
    <t>f</t>
  </si>
  <si>
    <t>Grupa treści</t>
  </si>
  <si>
    <t>Semestr</t>
  </si>
  <si>
    <t>Liczba punktów ECTS</t>
  </si>
  <si>
    <t>inne*</t>
  </si>
  <si>
    <t>Liczba godzin dydaktycznych</t>
  </si>
  <si>
    <t>x</t>
  </si>
  <si>
    <t>ćwiczenia**</t>
  </si>
  <si>
    <t>Nazwa modułu/przedmiotu</t>
  </si>
  <si>
    <t>z bezpośrednim udziałem nauczyciela akademickiego</t>
  </si>
  <si>
    <t>samodzielna praca studenta</t>
  </si>
  <si>
    <t>Liczba punktów ECTS za zajęcia praktyczne</t>
  </si>
  <si>
    <t>Forma zaliczenia</t>
  </si>
  <si>
    <t>Status przedmiotu: obligatoryjny lub fakultatywny</t>
  </si>
  <si>
    <t>w tym: zajęcia zorganizowane</t>
  </si>
  <si>
    <t>Z</t>
  </si>
  <si>
    <t>Liczba pkt ECTS/ godz.dyd. (ogółem)</t>
  </si>
  <si>
    <t>Liczba pkt ECTS/ godz.dyd. (zajęcia praktyczne)</t>
  </si>
  <si>
    <t>E</t>
  </si>
  <si>
    <t>Liczba pkt ECTS/ godz.dyd. (przedmioty fakultatywne)</t>
  </si>
  <si>
    <r>
      <t xml:space="preserve">Profil kształcenia: </t>
    </r>
    <r>
      <rPr>
        <sz val="11"/>
        <rFont val="Arial"/>
        <family val="2"/>
      </rPr>
      <t>ogólnoakademicki</t>
    </r>
  </si>
  <si>
    <r>
      <t xml:space="preserve">Forma studiów: </t>
    </r>
    <r>
      <rPr>
        <sz val="11"/>
        <rFont val="Arial"/>
        <family val="2"/>
      </rPr>
      <t>stacjonarne</t>
    </r>
  </si>
  <si>
    <r>
      <t xml:space="preserve">Obszar kształcenia: </t>
    </r>
    <r>
      <rPr>
        <sz val="11"/>
        <rFont val="Arial"/>
        <family val="2"/>
      </rPr>
      <t>w zakresie nauk społecznych</t>
    </r>
  </si>
  <si>
    <t xml:space="preserve">Rok studiów: pierwszy   </t>
  </si>
  <si>
    <t xml:space="preserve">Semestr: pierwszy      </t>
  </si>
  <si>
    <t xml:space="preserve">Liczba pkt ECTS/ godz.dyd. w I semestrze </t>
  </si>
  <si>
    <t>A Podstawowych</t>
  </si>
  <si>
    <t>B Kierunkowych</t>
  </si>
  <si>
    <t>E Inne wymagania</t>
  </si>
  <si>
    <t xml:space="preserve">Liczba pkt ECTS/ godz.dyd. w II semestrze </t>
  </si>
  <si>
    <t>III</t>
  </si>
  <si>
    <t>Etykieta</t>
  </si>
  <si>
    <t>Ergonomia</t>
  </si>
  <si>
    <t>Ochrona własności intelektualnej</t>
  </si>
  <si>
    <t xml:space="preserve">Liczba pkt ECTS/ godz.dyd. w III semestrze </t>
  </si>
  <si>
    <t>IV</t>
  </si>
  <si>
    <t>Praktyka</t>
  </si>
  <si>
    <t xml:space="preserve">Liczba pkt ECTS/ godz.dyd. w IV semestrze </t>
  </si>
  <si>
    <r>
      <t>Forma kształcenia/poziom studiów:</t>
    </r>
    <r>
      <rPr>
        <sz val="11"/>
        <rFont val="Arial"/>
        <family val="2"/>
      </rPr>
      <t xml:space="preserve"> II stopnia</t>
    </r>
  </si>
  <si>
    <r>
      <t>Uzyskane kwalifikacje:</t>
    </r>
    <r>
      <rPr>
        <sz val="11"/>
        <rFont val="Arial"/>
        <family val="2"/>
      </rPr>
      <t xml:space="preserve"> II stopnia, tytuł magistra</t>
    </r>
  </si>
  <si>
    <t>Makroekonomia</t>
  </si>
  <si>
    <t xml:space="preserve"> Plan studiów na kierunku ZARZĄDZANIE</t>
  </si>
  <si>
    <t>Szkolenie w zakresie BHP</t>
  </si>
  <si>
    <t>Rachunkowość finansowa</t>
  </si>
  <si>
    <t>Koncepcje zarządzania</t>
  </si>
  <si>
    <t>Prawo cywilne</t>
  </si>
  <si>
    <t>Etyka w zarządzaniu</t>
  </si>
  <si>
    <t>Statystyka matematyczna</t>
  </si>
  <si>
    <t>Przedsiębiorczość</t>
  </si>
  <si>
    <t>Logistyka</t>
  </si>
  <si>
    <t>C Specjalnościowych</t>
  </si>
  <si>
    <t xml:space="preserve">Semestr: drugi    </t>
  </si>
  <si>
    <t>Przedmiot do wyboru F-3</t>
  </si>
  <si>
    <t>Praktyka dyplomowa</t>
  </si>
  <si>
    <t>Negocjacje</t>
  </si>
  <si>
    <t>Badania operacyjne</t>
  </si>
  <si>
    <t>Zarządzanie strategiczne</t>
  </si>
  <si>
    <t>Zarządzanie procesami</t>
  </si>
  <si>
    <t>Marketing międzynarodowy</t>
  </si>
  <si>
    <t>Rachunkowość zarządcza</t>
  </si>
  <si>
    <t xml:space="preserve">Rok studiów: drugi   </t>
  </si>
  <si>
    <t xml:space="preserve">Semestr: trzeci    </t>
  </si>
  <si>
    <t>Język obcy - kierunkowy</t>
  </si>
  <si>
    <t>Ubezpieczenia w zarządzaniu ryzykiem</t>
  </si>
  <si>
    <t>Controlling</t>
  </si>
  <si>
    <t>Asekuracja gospodarcza</t>
  </si>
  <si>
    <t>Rachunkowość informatyczna</t>
  </si>
  <si>
    <t>Ubezpieczenia finansowe</t>
  </si>
  <si>
    <t xml:space="preserve">Semestr: czwarty </t>
  </si>
  <si>
    <t>Rynki finansowe</t>
  </si>
  <si>
    <t>Zarządzanie finansami</t>
  </si>
  <si>
    <t>Sprawozdawczość finansowa</t>
  </si>
  <si>
    <t>Specjalność: Rachunkowość i zarządzanie finansami</t>
  </si>
  <si>
    <t>Technologie informacyjne w zarządzaniu</t>
  </si>
  <si>
    <t>Specjalność: Zarządzanie inwestycjami i nieruchomościami</t>
  </si>
  <si>
    <t>Budownictwo i kosztorysowanie</t>
  </si>
  <si>
    <t>Wycena nieruchomości</t>
  </si>
  <si>
    <t>Planowanie przestrzenne i inwestycyjne</t>
  </si>
  <si>
    <t>Systemy informacji przestrzennej</t>
  </si>
  <si>
    <t>Ubezpieczenia majątkowe</t>
  </si>
  <si>
    <t>Rynek inwestycji i nieruchomości</t>
  </si>
  <si>
    <t>Efektywność i finansowanie inwestycji</t>
  </si>
  <si>
    <t>Zarządzanie projektem inwestycyjnym</t>
  </si>
  <si>
    <t>Gospodarka nieruchomościami</t>
  </si>
  <si>
    <t>Specjalność: Zarządzanie zasobami ludzkimi</t>
  </si>
  <si>
    <t>Zarządzanie kompetencjami</t>
  </si>
  <si>
    <t>Nauka o pracy</t>
  </si>
  <si>
    <t>Nowoczesne metody ZZL</t>
  </si>
  <si>
    <t>Kultura organizacji</t>
  </si>
  <si>
    <t>Ubezpieczenia społeczne</t>
  </si>
  <si>
    <t>Systemy motywacyjne</t>
  </si>
  <si>
    <t>Oceny pracownicze</t>
  </si>
  <si>
    <t>Zarządzanie kapitałem intelektualnym</t>
  </si>
  <si>
    <t>Trening kierowniczy</t>
  </si>
  <si>
    <t>** ćwiczenia audytoryjne, laboratoryjne, projektowe, konwersatoria, seminaria i inne</t>
  </si>
  <si>
    <r>
      <t xml:space="preserve">Liczba pkt ECTS/ godz.dyd. </t>
    </r>
    <r>
      <rPr>
        <sz val="10"/>
        <rFont val="Arial"/>
        <family val="2"/>
      </rPr>
      <t>(przedmioty fakultatywne)</t>
    </r>
  </si>
  <si>
    <t>* inne np. godziny konsultacji (bezpośrednie, e-mailowe, etc.) - godziny nie są wliczone do pensum</t>
  </si>
  <si>
    <t>Seminarium magisterskie (3,0 ECTS - semin. + 11,0 ECTS - pr. mgr.)</t>
  </si>
  <si>
    <t>Seminarium magisterskie (2,5 ECTS - semin. + 3,0 ECTS - pr. mgr.)</t>
  </si>
  <si>
    <t>Przedmiot do wyboru F-3 (2,5 ECTS + 2,5 ECTS + 2,55 ECTS)</t>
  </si>
  <si>
    <t>Liczba godzin przypadająca na 1 ECTS: 27</t>
  </si>
  <si>
    <t>Efekty przedmiotowe każdego przedmiotu zostały przypisane do obszaru nauk społecznych</t>
  </si>
  <si>
    <t>ZO</t>
  </si>
  <si>
    <t>Rynek czynników wytwórczych</t>
  </si>
  <si>
    <t>Logistyka zaopatrzenia</t>
  </si>
  <si>
    <t>Logistyka produkcji</t>
  </si>
  <si>
    <t>Logistyka dystrybucji</t>
  </si>
  <si>
    <t>Ochrona środowiska w logistyce</t>
  </si>
  <si>
    <t>Magazynowanie i transport</t>
  </si>
  <si>
    <t>Przedmiot do wyboru F-3 (2,0 + 1,0 ECTS)</t>
  </si>
  <si>
    <t>Informatyka w logistyce</t>
  </si>
  <si>
    <t>Logistyczna obsługa klienta</t>
  </si>
  <si>
    <t>Ekonomika transportu</t>
  </si>
  <si>
    <t>Przedmiot do wyboru F-3 (2,5 ECTS + 2,5 ECTS + 2,25 ECTS)</t>
  </si>
  <si>
    <t>Plan uchwalony przez Radę Wydziału Nauk Ekonomicznych w dniu 15.02.2017 r.</t>
  </si>
  <si>
    <t>Obowiązuje od roku akademickiego 2017/2018</t>
  </si>
  <si>
    <t xml:space="preserve">Przedmiot do wyboru F-3 </t>
  </si>
  <si>
    <t>Specjalność realizowana w j. angielskim: LOGISTYKA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</si>
</sst>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170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7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32" borderId="25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170" fontId="0" fillId="0" borderId="27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70" fontId="0" fillId="0" borderId="1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170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34" xfId="0" applyFont="1" applyBorder="1" applyAlignment="1">
      <alignment/>
    </xf>
    <xf numFmtId="170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11" xfId="0" applyFont="1" applyBorder="1" applyAlignment="1">
      <alignment/>
    </xf>
    <xf numFmtId="17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32" borderId="2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4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2" xfId="51" applyFont="1" applyBorder="1">
      <alignment/>
      <protection/>
    </xf>
    <xf numFmtId="0" fontId="2" fillId="0" borderId="12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13" xfId="51" applyFont="1" applyBorder="1">
      <alignment/>
      <protection/>
    </xf>
    <xf numFmtId="0" fontId="0" fillId="0" borderId="19" xfId="51" applyFont="1" applyBorder="1" applyAlignment="1">
      <alignment horizontal="center"/>
      <protection/>
    </xf>
    <xf numFmtId="0" fontId="0" fillId="0" borderId="20" xfId="51" applyFont="1" applyBorder="1" applyAlignment="1">
      <alignment horizontal="left"/>
      <protection/>
    </xf>
    <xf numFmtId="0" fontId="0" fillId="0" borderId="37" xfId="51" applyFont="1" applyBorder="1" applyAlignment="1">
      <alignment horizontal="center"/>
      <protection/>
    </xf>
    <xf numFmtId="170" fontId="0" fillId="0" borderId="19" xfId="51" applyNumberFormat="1" applyFont="1" applyBorder="1" applyAlignment="1">
      <alignment horizontal="center"/>
      <protection/>
    </xf>
    <xf numFmtId="170" fontId="0" fillId="0" borderId="11" xfId="51" applyNumberFormat="1" applyFont="1" applyBorder="1" applyAlignment="1">
      <alignment horizontal="center"/>
      <protection/>
    </xf>
    <xf numFmtId="0" fontId="0" fillId="0" borderId="20" xfId="51" applyFont="1" applyBorder="1" applyAlignment="1">
      <alignment horizontal="center"/>
      <protection/>
    </xf>
    <xf numFmtId="1" fontId="0" fillId="0" borderId="11" xfId="51" applyNumberFormat="1" applyFont="1" applyBorder="1" applyAlignment="1">
      <alignment horizontal="center"/>
      <protection/>
    </xf>
    <xf numFmtId="0" fontId="0" fillId="0" borderId="16" xfId="51" applyFont="1" applyBorder="1" applyAlignment="1">
      <alignment horizontal="center"/>
      <protection/>
    </xf>
    <xf numFmtId="0" fontId="0" fillId="0" borderId="24" xfId="51" applyFont="1" applyBorder="1" applyAlignment="1">
      <alignment horizontal="left"/>
      <protection/>
    </xf>
    <xf numFmtId="0" fontId="0" fillId="0" borderId="28" xfId="51" applyFont="1" applyBorder="1" applyAlignment="1">
      <alignment horizontal="center"/>
      <protection/>
    </xf>
    <xf numFmtId="170" fontId="0" fillId="0" borderId="16" xfId="51" applyNumberFormat="1" applyFont="1" applyBorder="1" applyAlignment="1">
      <alignment horizontal="center"/>
      <protection/>
    </xf>
    <xf numFmtId="0" fontId="0" fillId="0" borderId="24" xfId="51" applyFont="1" applyBorder="1" applyAlignment="1">
      <alignment horizontal="center"/>
      <protection/>
    </xf>
    <xf numFmtId="1" fontId="0" fillId="0" borderId="16" xfId="51" applyNumberFormat="1" applyFont="1" applyBorder="1" applyAlignment="1">
      <alignment horizontal="center"/>
      <protection/>
    </xf>
    <xf numFmtId="0" fontId="0" fillId="0" borderId="17" xfId="51" applyFont="1" applyBorder="1" applyAlignment="1">
      <alignment horizontal="center"/>
      <protection/>
    </xf>
    <xf numFmtId="0" fontId="0" fillId="0" borderId="23" xfId="51" applyFont="1" applyBorder="1" applyAlignment="1">
      <alignment horizontal="left"/>
      <protection/>
    </xf>
    <xf numFmtId="0" fontId="0" fillId="0" borderId="33" xfId="51" applyFont="1" applyBorder="1" applyAlignment="1">
      <alignment horizontal="center"/>
      <protection/>
    </xf>
    <xf numFmtId="0" fontId="0" fillId="0" borderId="15" xfId="51" applyFont="1" applyBorder="1" applyAlignment="1">
      <alignment horizontal="center"/>
      <protection/>
    </xf>
    <xf numFmtId="0" fontId="0" fillId="0" borderId="23" xfId="51" applyFont="1" applyBorder="1" applyAlignment="1">
      <alignment horizontal="center"/>
      <protection/>
    </xf>
    <xf numFmtId="1" fontId="0" fillId="0" borderId="31" xfId="51" applyNumberFormat="1" applyFont="1" applyBorder="1" applyAlignment="1">
      <alignment horizontal="center"/>
      <protection/>
    </xf>
    <xf numFmtId="0" fontId="0" fillId="0" borderId="29" xfId="51" applyFont="1" applyFill="1" applyBorder="1">
      <alignment/>
      <protection/>
    </xf>
    <xf numFmtId="170" fontId="0" fillId="0" borderId="11" xfId="51" applyNumberFormat="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center"/>
      <protection/>
    </xf>
    <xf numFmtId="0" fontId="0" fillId="0" borderId="14" xfId="51" applyFont="1" applyFill="1" applyBorder="1" applyAlignment="1">
      <alignment horizontal="center"/>
      <protection/>
    </xf>
    <xf numFmtId="1" fontId="0" fillId="0" borderId="11" xfId="51" applyNumberFormat="1" applyFont="1" applyFill="1" applyBorder="1" applyAlignment="1">
      <alignment horizontal="center"/>
      <protection/>
    </xf>
    <xf numFmtId="0" fontId="0" fillId="0" borderId="21" xfId="51" applyFont="1" applyFill="1" applyBorder="1">
      <alignment/>
      <protection/>
    </xf>
    <xf numFmtId="0" fontId="0" fillId="0" borderId="21" xfId="51" applyFont="1" applyFill="1" applyBorder="1" applyAlignment="1">
      <alignment horizontal="center"/>
      <protection/>
    </xf>
    <xf numFmtId="0" fontId="0" fillId="0" borderId="30" xfId="51" applyFont="1" applyFill="1" applyBorder="1" applyAlignment="1">
      <alignment horizontal="center"/>
      <protection/>
    </xf>
    <xf numFmtId="1" fontId="0" fillId="0" borderId="30" xfId="51" applyNumberFormat="1" applyFont="1" applyFill="1" applyBorder="1" applyAlignment="1">
      <alignment horizontal="center"/>
      <protection/>
    </xf>
    <xf numFmtId="0" fontId="0" fillId="0" borderId="31" xfId="51" applyFont="1" applyFill="1" applyBorder="1">
      <alignment/>
      <protection/>
    </xf>
    <xf numFmtId="170" fontId="0" fillId="0" borderId="31" xfId="51" applyNumberFormat="1" applyFont="1" applyFill="1" applyBorder="1" applyAlignment="1">
      <alignment horizontal="center"/>
      <protection/>
    </xf>
    <xf numFmtId="0" fontId="0" fillId="0" borderId="31" xfId="51" applyFont="1" applyFill="1" applyBorder="1" applyAlignment="1">
      <alignment horizontal="center"/>
      <protection/>
    </xf>
    <xf numFmtId="0" fontId="0" fillId="0" borderId="32" xfId="51" applyFont="1" applyFill="1" applyBorder="1" applyAlignment="1">
      <alignment horizontal="center"/>
      <protection/>
    </xf>
    <xf numFmtId="1" fontId="0" fillId="0" borderId="31" xfId="51" applyNumberFormat="1" applyFont="1" applyFill="1" applyBorder="1" applyAlignment="1">
      <alignment horizontal="center"/>
      <protection/>
    </xf>
    <xf numFmtId="0" fontId="4" fillId="32" borderId="18" xfId="51" applyFont="1" applyFill="1" applyBorder="1">
      <alignment/>
      <protection/>
    </xf>
    <xf numFmtId="0" fontId="4" fillId="32" borderId="18" xfId="51" applyFont="1" applyFill="1" applyBorder="1" applyAlignment="1">
      <alignment horizontal="center"/>
      <protection/>
    </xf>
    <xf numFmtId="1" fontId="4" fillId="32" borderId="26" xfId="51" applyNumberFormat="1" applyFont="1" applyFill="1" applyBorder="1">
      <alignment/>
      <protection/>
    </xf>
    <xf numFmtId="0" fontId="2" fillId="0" borderId="33" xfId="51" applyFont="1" applyBorder="1">
      <alignment/>
      <protection/>
    </xf>
    <xf numFmtId="0" fontId="2" fillId="0" borderId="15" xfId="51" applyFont="1" applyBorder="1" applyAlignment="1">
      <alignment horizontal="center"/>
      <protection/>
    </xf>
    <xf numFmtId="0" fontId="0" fillId="0" borderId="34" xfId="51" applyFont="1" applyBorder="1">
      <alignment/>
      <protection/>
    </xf>
    <xf numFmtId="0" fontId="0" fillId="0" borderId="15" xfId="51" applyFont="1" applyBorder="1">
      <alignment/>
      <protection/>
    </xf>
    <xf numFmtId="1" fontId="0" fillId="0" borderId="23" xfId="51" applyNumberFormat="1" applyFont="1" applyBorder="1">
      <alignment/>
      <protection/>
    </xf>
    <xf numFmtId="0" fontId="0" fillId="0" borderId="17" xfId="51" applyFont="1" applyBorder="1">
      <alignment/>
      <protection/>
    </xf>
    <xf numFmtId="170" fontId="2" fillId="0" borderId="17" xfId="51" applyNumberFormat="1" applyFont="1" applyBorder="1" applyAlignment="1">
      <alignment horizontal="center"/>
      <protection/>
    </xf>
    <xf numFmtId="0" fontId="2" fillId="0" borderId="17" xfId="51" applyFont="1" applyBorder="1" applyAlignment="1">
      <alignment horizontal="center"/>
      <protection/>
    </xf>
    <xf numFmtId="1" fontId="2" fillId="0" borderId="17" xfId="51" applyNumberFormat="1" applyFont="1" applyBorder="1" applyAlignment="1">
      <alignment horizontal="center"/>
      <protection/>
    </xf>
    <xf numFmtId="0" fontId="0" fillId="0" borderId="14" xfId="51" applyFont="1" applyBorder="1" applyAlignment="1">
      <alignment horizontal="left"/>
      <protection/>
    </xf>
    <xf numFmtId="0" fontId="2" fillId="0" borderId="11" xfId="51" applyFont="1" applyBorder="1">
      <alignment/>
      <protection/>
    </xf>
    <xf numFmtId="170" fontId="2" fillId="0" borderId="11" xfId="51" applyNumberFormat="1" applyFont="1" applyBorder="1" applyAlignment="1">
      <alignment horizontal="center"/>
      <protection/>
    </xf>
    <xf numFmtId="0" fontId="0" fillId="0" borderId="11" xfId="51" applyFont="1" applyBorder="1" applyAlignment="1">
      <alignment horizontal="center"/>
      <protection/>
    </xf>
    <xf numFmtId="0" fontId="0" fillId="0" borderId="29" xfId="51" applyFont="1" applyBorder="1" applyAlignment="1">
      <alignment horizontal="center"/>
      <protection/>
    </xf>
    <xf numFmtId="0" fontId="0" fillId="0" borderId="14" xfId="51" applyFont="1" applyBorder="1" applyAlignment="1">
      <alignment horizontal="center"/>
      <protection/>
    </xf>
    <xf numFmtId="170" fontId="0" fillId="0" borderId="15" xfId="0" applyNumberFormat="1" applyFont="1" applyBorder="1" applyAlignment="1">
      <alignment horizontal="center"/>
    </xf>
    <xf numFmtId="0" fontId="0" fillId="0" borderId="21" xfId="51" applyFont="1" applyBorder="1" applyAlignment="1">
      <alignment horizontal="center"/>
      <protection/>
    </xf>
    <xf numFmtId="0" fontId="0" fillId="0" borderId="30" xfId="51" applyFont="1" applyBorder="1" applyAlignment="1">
      <alignment horizontal="left"/>
      <protection/>
    </xf>
    <xf numFmtId="0" fontId="0" fillId="0" borderId="38" xfId="51" applyFont="1" applyBorder="1" applyAlignment="1">
      <alignment horizontal="center"/>
      <protection/>
    </xf>
    <xf numFmtId="0" fontId="0" fillId="0" borderId="30" xfId="51" applyFont="1" applyBorder="1" applyAlignment="1">
      <alignment horizontal="center"/>
      <protection/>
    </xf>
    <xf numFmtId="0" fontId="4" fillId="32" borderId="26" xfId="51" applyFont="1" applyFill="1" applyBorder="1">
      <alignment/>
      <protection/>
    </xf>
    <xf numFmtId="0" fontId="0" fillId="0" borderId="23" xfId="51" applyFont="1" applyBorder="1">
      <alignment/>
      <protection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" fontId="0" fillId="0" borderId="24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70" fontId="0" fillId="0" borderId="21" xfId="51" applyNumberFormat="1" applyFont="1" applyBorder="1" applyAlignment="1">
      <alignment horizontal="center"/>
      <protection/>
    </xf>
    <xf numFmtId="1" fontId="0" fillId="0" borderId="19" xfId="51" applyNumberFormat="1" applyFont="1" applyBorder="1" applyAlignment="1">
      <alignment horizontal="center"/>
      <protection/>
    </xf>
    <xf numFmtId="2" fontId="0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" fontId="2" fillId="0" borderId="11" xfId="51" applyNumberFormat="1" applyFont="1" applyBorder="1" applyAlignment="1">
      <alignment horizontal="center"/>
      <protection/>
    </xf>
    <xf numFmtId="2" fontId="0" fillId="0" borderId="15" xfId="51" applyNumberFormat="1" applyFont="1" applyBorder="1" applyAlignment="1">
      <alignment horizontal="center"/>
      <protection/>
    </xf>
    <xf numFmtId="2" fontId="0" fillId="0" borderId="11" xfId="51" applyNumberFormat="1" applyFont="1" applyFill="1" applyBorder="1" applyAlignment="1">
      <alignment horizontal="center"/>
      <protection/>
    </xf>
    <xf numFmtId="2" fontId="2" fillId="0" borderId="17" xfId="51" applyNumberFormat="1" applyFont="1" applyBorder="1" applyAlignment="1">
      <alignment horizontal="center"/>
      <protection/>
    </xf>
    <xf numFmtId="2" fontId="0" fillId="0" borderId="31" xfId="51" applyNumberFormat="1" applyFont="1" applyFill="1" applyBorder="1" applyAlignment="1">
      <alignment horizontal="center"/>
      <protection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31" xfId="0" applyNumberFormat="1" applyFont="1" applyFill="1" applyBorder="1" applyAlignment="1">
      <alignment horizontal="center"/>
    </xf>
    <xf numFmtId="2" fontId="4" fillId="32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4" fillId="32" borderId="18" xfId="0" applyNumberFormat="1" applyFont="1" applyFill="1" applyBorder="1" applyAlignment="1">
      <alignment horizontal="center"/>
    </xf>
    <xf numFmtId="2" fontId="2" fillId="0" borderId="3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0" fillId="32" borderId="18" xfId="0" applyNumberFormat="1" applyFont="1" applyFill="1" applyBorder="1" applyAlignment="1">
      <alignment/>
    </xf>
    <xf numFmtId="2" fontId="0" fillId="0" borderId="39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1" xfId="51" applyNumberFormat="1" applyFont="1" applyBorder="1" applyAlignment="1">
      <alignment horizontal="center"/>
      <protection/>
    </xf>
    <xf numFmtId="2" fontId="0" fillId="0" borderId="21" xfId="51" applyNumberFormat="1" applyFont="1" applyFill="1" applyBorder="1" applyAlignment="1">
      <alignment horizontal="center"/>
      <protection/>
    </xf>
    <xf numFmtId="2" fontId="0" fillId="0" borderId="16" xfId="51" applyNumberFormat="1" applyFont="1" applyBorder="1" applyAlignment="1">
      <alignment horizontal="center"/>
      <protection/>
    </xf>
    <xf numFmtId="2" fontId="0" fillId="0" borderId="31" xfId="51" applyNumberFormat="1" applyFont="1" applyBorder="1" applyAlignment="1">
      <alignment horizontal="center"/>
      <protection/>
    </xf>
    <xf numFmtId="2" fontId="4" fillId="32" borderId="18" xfId="51" applyNumberFormat="1" applyFont="1" applyFill="1" applyBorder="1" applyAlignment="1">
      <alignment horizontal="center"/>
      <protection/>
    </xf>
    <xf numFmtId="2" fontId="2" fillId="0" borderId="34" xfId="51" applyNumberFormat="1" applyFont="1" applyBorder="1">
      <alignment/>
      <protection/>
    </xf>
    <xf numFmtId="2" fontId="2" fillId="0" borderId="15" xfId="51" applyNumberFormat="1" applyFont="1" applyBorder="1">
      <alignment/>
      <protection/>
    </xf>
    <xf numFmtId="2" fontId="0" fillId="0" borderId="34" xfId="51" applyNumberFormat="1" applyFont="1" applyBorder="1">
      <alignment/>
      <protection/>
    </xf>
    <xf numFmtId="2" fontId="2" fillId="0" borderId="11" xfId="51" applyNumberFormat="1" applyFont="1" applyBorder="1" applyAlignment="1">
      <alignment horizontal="center"/>
      <protection/>
    </xf>
    <xf numFmtId="2" fontId="2" fillId="0" borderId="11" xfId="0" applyNumberFormat="1" applyFont="1" applyBorder="1" applyAlignment="1">
      <alignment horizontal="center"/>
    </xf>
    <xf numFmtId="170" fontId="0" fillId="0" borderId="15" xfId="51" applyNumberFormat="1" applyFont="1" applyBorder="1" applyAlignment="1">
      <alignment horizontal="center"/>
      <protection/>
    </xf>
    <xf numFmtId="0" fontId="0" fillId="0" borderId="20" xfId="51" applyFont="1" applyBorder="1" applyAlignment="1">
      <alignment horizontal="left"/>
      <protection/>
    </xf>
    <xf numFmtId="0" fontId="0" fillId="0" borderId="33" xfId="51" applyFont="1" applyBorder="1" applyAlignment="1">
      <alignment horizontal="left"/>
      <protection/>
    </xf>
    <xf numFmtId="0" fontId="0" fillId="0" borderId="23" xfId="51" applyFont="1" applyBorder="1" applyAlignment="1">
      <alignment horizontal="left"/>
      <protection/>
    </xf>
    <xf numFmtId="0" fontId="8" fillId="0" borderId="22" xfId="51" applyFont="1" applyBorder="1" applyAlignment="1">
      <alignment horizontal="left"/>
      <protection/>
    </xf>
    <xf numFmtId="0" fontId="8" fillId="0" borderId="13" xfId="51" applyFont="1" applyBorder="1" applyAlignment="1">
      <alignment horizontal="left"/>
      <protection/>
    </xf>
    <xf numFmtId="0" fontId="2" fillId="32" borderId="19" xfId="51" applyFont="1" applyFill="1" applyBorder="1" applyAlignment="1">
      <alignment horizontal="center" vertical="center" wrapText="1"/>
      <protection/>
    </xf>
    <xf numFmtId="0" fontId="2" fillId="32" borderId="21" xfId="51" applyFont="1" applyFill="1" applyBorder="1" applyAlignment="1">
      <alignment horizontal="center" vertical="center" wrapText="1"/>
      <protection/>
    </xf>
    <xf numFmtId="0" fontId="2" fillId="32" borderId="17" xfId="51" applyFont="1" applyFill="1" applyBorder="1" applyAlignment="1">
      <alignment horizontal="center" vertical="center" wrapText="1"/>
      <protection/>
    </xf>
    <xf numFmtId="0" fontId="2" fillId="32" borderId="19" xfId="51" applyFont="1" applyFill="1" applyBorder="1" applyAlignment="1">
      <alignment horizontal="center" vertical="center"/>
      <protection/>
    </xf>
    <xf numFmtId="0" fontId="2" fillId="32" borderId="21" xfId="51" applyFont="1" applyFill="1" applyBorder="1" applyAlignment="1">
      <alignment horizontal="center" vertical="center"/>
      <protection/>
    </xf>
    <xf numFmtId="0" fontId="2" fillId="32" borderId="17" xfId="51" applyFont="1" applyFill="1" applyBorder="1" applyAlignment="1">
      <alignment horizontal="center" vertical="center"/>
      <protection/>
    </xf>
    <xf numFmtId="0" fontId="9" fillId="32" borderId="22" xfId="51" applyFont="1" applyFill="1" applyBorder="1" applyAlignment="1">
      <alignment horizontal="center"/>
      <protection/>
    </xf>
    <xf numFmtId="0" fontId="9" fillId="32" borderId="13" xfId="51" applyFont="1" applyFill="1" applyBorder="1" applyAlignment="1">
      <alignment horizontal="center"/>
      <protection/>
    </xf>
    <xf numFmtId="0" fontId="2" fillId="32" borderId="19" xfId="51" applyFont="1" applyFill="1" applyBorder="1" applyAlignment="1">
      <alignment vertical="center"/>
      <protection/>
    </xf>
    <xf numFmtId="0" fontId="2" fillId="32" borderId="21" xfId="51" applyFont="1" applyFill="1" applyBorder="1" applyAlignment="1">
      <alignment vertical="center"/>
      <protection/>
    </xf>
    <xf numFmtId="0" fontId="2" fillId="32" borderId="17" xfId="51" applyFont="1" applyFill="1" applyBorder="1" applyAlignment="1">
      <alignment vertical="center"/>
      <protection/>
    </xf>
    <xf numFmtId="0" fontId="3" fillId="32" borderId="40" xfId="51" applyFont="1" applyFill="1" applyBorder="1" applyAlignment="1">
      <alignment horizontal="left"/>
      <protection/>
    </xf>
    <xf numFmtId="0" fontId="3" fillId="32" borderId="18" xfId="51" applyFont="1" applyFill="1" applyBorder="1" applyAlignment="1">
      <alignment horizontal="left"/>
      <protection/>
    </xf>
    <xf numFmtId="0" fontId="3" fillId="32" borderId="26" xfId="51" applyFont="1" applyFill="1" applyBorder="1" applyAlignment="1">
      <alignment horizontal="left"/>
      <protection/>
    </xf>
    <xf numFmtId="0" fontId="0" fillId="0" borderId="29" xfId="51" applyFont="1" applyFill="1" applyBorder="1" applyAlignment="1">
      <alignment horizontal="left"/>
      <protection/>
    </xf>
    <xf numFmtId="0" fontId="0" fillId="0" borderId="14" xfId="51" applyFont="1" applyFill="1" applyBorder="1" applyAlignment="1">
      <alignment horizontal="left"/>
      <protection/>
    </xf>
    <xf numFmtId="0" fontId="2" fillId="32" borderId="30" xfId="51" applyFont="1" applyFill="1" applyBorder="1" applyAlignment="1">
      <alignment horizontal="center" vertical="center"/>
      <protection/>
    </xf>
    <xf numFmtId="0" fontId="2" fillId="32" borderId="13" xfId="51" applyFont="1" applyFill="1" applyBorder="1" applyAlignment="1">
      <alignment horizontal="center" vertical="center"/>
      <protection/>
    </xf>
    <xf numFmtId="0" fontId="2" fillId="32" borderId="40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32" borderId="40" xfId="51" applyFont="1" applyFill="1" applyBorder="1" applyAlignment="1">
      <alignment horizontal="center"/>
      <protection/>
    </xf>
    <xf numFmtId="0" fontId="2" fillId="32" borderId="18" xfId="51" applyFont="1" applyFill="1" applyBorder="1" applyAlignment="1">
      <alignment horizontal="center"/>
      <protection/>
    </xf>
    <xf numFmtId="0" fontId="2" fillId="32" borderId="26" xfId="51" applyFont="1" applyFill="1" applyBorder="1" applyAlignment="1">
      <alignment horizontal="center"/>
      <protection/>
    </xf>
    <xf numFmtId="0" fontId="2" fillId="32" borderId="38" xfId="51" applyFont="1" applyFill="1" applyBorder="1" applyAlignment="1">
      <alignment horizontal="center" vertical="center" wrapText="1"/>
      <protection/>
    </xf>
    <xf numFmtId="0" fontId="2" fillId="32" borderId="22" xfId="51" applyFont="1" applyFill="1" applyBorder="1" applyAlignment="1">
      <alignment horizontal="center" vertical="center" wrapText="1"/>
      <protection/>
    </xf>
    <xf numFmtId="0" fontId="0" fillId="0" borderId="41" xfId="51" applyFont="1" applyFill="1" applyBorder="1" applyAlignment="1">
      <alignment horizontal="left"/>
      <protection/>
    </xf>
    <xf numFmtId="0" fontId="0" fillId="0" borderId="32" xfId="51" applyFont="1" applyFill="1" applyBorder="1" applyAlignment="1">
      <alignment horizontal="left"/>
      <protection/>
    </xf>
    <xf numFmtId="0" fontId="0" fillId="0" borderId="29" xfId="51" applyFont="1" applyBorder="1" applyAlignment="1">
      <alignment horizontal="left"/>
      <protection/>
    </xf>
    <xf numFmtId="0" fontId="0" fillId="0" borderId="14" xfId="51" applyFont="1" applyBorder="1" applyAlignment="1">
      <alignment horizontal="left"/>
      <protection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32" borderId="20" xfId="51" applyFont="1" applyFill="1" applyBorder="1" applyAlignment="1">
      <alignment horizontal="center" vertical="center" wrapText="1"/>
      <protection/>
    </xf>
    <xf numFmtId="0" fontId="2" fillId="32" borderId="30" xfId="51" applyFont="1" applyFill="1" applyBorder="1" applyAlignment="1">
      <alignment horizontal="center" vertical="center" wrapText="1"/>
      <protection/>
    </xf>
    <xf numFmtId="0" fontId="2" fillId="32" borderId="13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2" fillId="32" borderId="38" xfId="51" applyFont="1" applyFill="1" applyBorder="1" applyAlignment="1">
      <alignment horizontal="center" vertical="center"/>
      <protection/>
    </xf>
    <xf numFmtId="0" fontId="2" fillId="32" borderId="22" xfId="51" applyFont="1" applyFill="1" applyBorder="1" applyAlignment="1">
      <alignment horizontal="center" vertical="center"/>
      <protection/>
    </xf>
    <xf numFmtId="0" fontId="0" fillId="0" borderId="33" xfId="51" applyFont="1" applyFill="1" applyBorder="1" applyAlignment="1">
      <alignment horizontal="left"/>
      <protection/>
    </xf>
    <xf numFmtId="0" fontId="0" fillId="0" borderId="23" xfId="51" applyFont="1" applyFill="1" applyBorder="1" applyAlignment="1">
      <alignment horizontal="left"/>
      <protection/>
    </xf>
    <xf numFmtId="49" fontId="2" fillId="32" borderId="19" xfId="51" applyNumberFormat="1" applyFont="1" applyFill="1" applyBorder="1" applyAlignment="1">
      <alignment horizontal="center" vertical="center" textRotation="90"/>
      <protection/>
    </xf>
    <xf numFmtId="49" fontId="2" fillId="32" borderId="21" xfId="51" applyNumberFormat="1" applyFont="1" applyFill="1" applyBorder="1" applyAlignment="1">
      <alignment horizontal="center" vertical="center" textRotation="90"/>
      <protection/>
    </xf>
    <xf numFmtId="49" fontId="2" fillId="32" borderId="17" xfId="51" applyNumberFormat="1" applyFont="1" applyFill="1" applyBorder="1" applyAlignment="1">
      <alignment horizontal="center" vertical="center" textRotation="90"/>
      <protection/>
    </xf>
    <xf numFmtId="0" fontId="9" fillId="32" borderId="2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32" borderId="38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32" borderId="19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center" vertical="center" textRotation="90"/>
    </xf>
    <xf numFmtId="49" fontId="2" fillId="32" borderId="21" xfId="0" applyNumberFormat="1" applyFont="1" applyFill="1" applyBorder="1" applyAlignment="1">
      <alignment horizontal="center" vertical="center" textRotation="90"/>
    </xf>
    <xf numFmtId="49" fontId="2" fillId="32" borderId="17" xfId="0" applyNumberFormat="1" applyFont="1" applyFill="1" applyBorder="1" applyAlignment="1">
      <alignment horizontal="center" vertical="center" textRotation="90"/>
    </xf>
    <xf numFmtId="0" fontId="2" fillId="32" borderId="4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left"/>
    </xf>
    <xf numFmtId="0" fontId="2" fillId="32" borderId="38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4" xfId="0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zoomScale="110" zoomScaleNormal="110" zoomScaleSheetLayoutView="100" zoomScalePageLayoutView="0" workbookViewId="0" topLeftCell="A170">
      <selection activeCell="A153" sqref="A153:M192"/>
    </sheetView>
  </sheetViews>
  <sheetFormatPr defaultColWidth="9.140625" defaultRowHeight="12.75"/>
  <cols>
    <col min="1" max="1" width="3.7109375" style="0" customWidth="1"/>
    <col min="2" max="2" width="59.00390625" style="0" customWidth="1"/>
    <col min="3" max="3" width="7.00390625" style="0" customWidth="1"/>
    <col min="5" max="5" width="16.7109375" style="0" customWidth="1"/>
    <col min="6" max="6" width="12.8515625" style="0" customWidth="1"/>
    <col min="7" max="7" width="10.8515625" style="0" customWidth="1"/>
    <col min="8" max="8" width="10.421875" style="0" customWidth="1"/>
    <col min="9" max="9" width="12.8515625" style="0" customWidth="1"/>
    <col min="12" max="12" width="14.8515625" style="0" customWidth="1"/>
    <col min="13" max="13" width="7.8515625" style="0" customWidth="1"/>
  </cols>
  <sheetData>
    <row r="1" spans="1:13" ht="15.75">
      <c r="A1" s="254" t="s">
        <v>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5" ht="15.75">
      <c r="A2" s="254" t="s">
        <v>78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1"/>
      <c r="O2" s="11"/>
    </row>
    <row r="3" spans="1:2" ht="15" customHeight="1">
      <c r="A3" s="1"/>
      <c r="B3" s="7" t="s">
        <v>26</v>
      </c>
    </row>
    <row r="4" spans="2:6" ht="15">
      <c r="B4" s="8" t="s">
        <v>27</v>
      </c>
      <c r="C4" s="8"/>
      <c r="D4" s="8"/>
      <c r="F4" s="192" t="s">
        <v>120</v>
      </c>
    </row>
    <row r="5" spans="2:6" ht="15">
      <c r="B5" s="8" t="s">
        <v>44</v>
      </c>
      <c r="C5" s="8"/>
      <c r="D5" s="8"/>
      <c r="F5" s="45" t="s">
        <v>121</v>
      </c>
    </row>
    <row r="6" spans="2:4" ht="15">
      <c r="B6" s="8" t="s">
        <v>45</v>
      </c>
      <c r="C6" s="8"/>
      <c r="D6" s="8"/>
    </row>
    <row r="7" spans="2:4" ht="15">
      <c r="B7" s="8" t="s">
        <v>28</v>
      </c>
      <c r="C7" s="8"/>
      <c r="D7" s="8"/>
    </row>
    <row r="8" spans="2:4" ht="15">
      <c r="B8" s="8" t="s">
        <v>106</v>
      </c>
      <c r="C8" s="8"/>
      <c r="D8" s="8"/>
    </row>
    <row r="9" spans="2:4" ht="15">
      <c r="B9" s="8" t="s">
        <v>107</v>
      </c>
      <c r="C9" s="8"/>
      <c r="D9" s="8"/>
    </row>
    <row r="10" spans="2:7" ht="15">
      <c r="B10" s="9" t="s">
        <v>29</v>
      </c>
      <c r="G10" s="3"/>
    </row>
    <row r="11" spans="2:7" ht="15.75" thickBot="1">
      <c r="B11" s="9" t="s">
        <v>30</v>
      </c>
      <c r="G11" s="3"/>
    </row>
    <row r="12" spans="1:13" ht="13.5" thickBot="1">
      <c r="A12" s="293" t="s">
        <v>0</v>
      </c>
      <c r="B12" s="296" t="s">
        <v>14</v>
      </c>
      <c r="C12" s="299" t="s">
        <v>8</v>
      </c>
      <c r="D12" s="302" t="s">
        <v>9</v>
      </c>
      <c r="E12" s="303"/>
      <c r="F12" s="304"/>
      <c r="G12" s="311" t="s">
        <v>17</v>
      </c>
      <c r="H12" s="305" t="s">
        <v>18</v>
      </c>
      <c r="I12" s="311" t="s">
        <v>19</v>
      </c>
      <c r="J12" s="302" t="s">
        <v>11</v>
      </c>
      <c r="K12" s="303"/>
      <c r="L12" s="303"/>
      <c r="M12" s="304"/>
    </row>
    <row r="13" spans="1:13" ht="13.5" thickBot="1">
      <c r="A13" s="294"/>
      <c r="B13" s="297"/>
      <c r="C13" s="300"/>
      <c r="D13" s="284" t="s">
        <v>1</v>
      </c>
      <c r="E13" s="286" t="s">
        <v>15</v>
      </c>
      <c r="F13" s="309" t="s">
        <v>16</v>
      </c>
      <c r="G13" s="286"/>
      <c r="H13" s="306"/>
      <c r="I13" s="286"/>
      <c r="J13" s="284" t="s">
        <v>1</v>
      </c>
      <c r="K13" s="278" t="s">
        <v>20</v>
      </c>
      <c r="L13" s="279"/>
      <c r="M13" s="312" t="s">
        <v>10</v>
      </c>
    </row>
    <row r="14" spans="1:13" ht="12.75">
      <c r="A14" s="294"/>
      <c r="B14" s="297"/>
      <c r="C14" s="300"/>
      <c r="D14" s="284"/>
      <c r="E14" s="286"/>
      <c r="F14" s="309"/>
      <c r="G14" s="286"/>
      <c r="H14" s="306"/>
      <c r="I14" s="286"/>
      <c r="J14" s="284"/>
      <c r="K14" s="296" t="s">
        <v>4</v>
      </c>
      <c r="L14" s="296" t="s">
        <v>13</v>
      </c>
      <c r="M14" s="312"/>
    </row>
    <row r="15" spans="1:13" ht="12.75">
      <c r="A15" s="294"/>
      <c r="B15" s="297"/>
      <c r="C15" s="300"/>
      <c r="D15" s="284"/>
      <c r="E15" s="286"/>
      <c r="F15" s="309"/>
      <c r="G15" s="286"/>
      <c r="H15" s="306"/>
      <c r="I15" s="286"/>
      <c r="J15" s="284"/>
      <c r="K15" s="297"/>
      <c r="L15" s="297"/>
      <c r="M15" s="312"/>
    </row>
    <row r="16" spans="1:13" ht="12.75">
      <c r="A16" s="294"/>
      <c r="B16" s="297"/>
      <c r="C16" s="300"/>
      <c r="D16" s="284"/>
      <c r="E16" s="286"/>
      <c r="F16" s="309"/>
      <c r="G16" s="286"/>
      <c r="H16" s="306"/>
      <c r="I16" s="286"/>
      <c r="J16" s="284"/>
      <c r="K16" s="297"/>
      <c r="L16" s="297"/>
      <c r="M16" s="312"/>
    </row>
    <row r="17" spans="1:13" ht="12.75">
      <c r="A17" s="294"/>
      <c r="B17" s="297"/>
      <c r="C17" s="300"/>
      <c r="D17" s="284"/>
      <c r="E17" s="286"/>
      <c r="F17" s="309"/>
      <c r="G17" s="286"/>
      <c r="H17" s="306"/>
      <c r="I17" s="286"/>
      <c r="J17" s="284"/>
      <c r="K17" s="297"/>
      <c r="L17" s="297"/>
      <c r="M17" s="312"/>
    </row>
    <row r="18" spans="1:13" ht="13.5" thickBot="1">
      <c r="A18" s="295"/>
      <c r="B18" s="298"/>
      <c r="C18" s="301"/>
      <c r="D18" s="285"/>
      <c r="E18" s="287"/>
      <c r="F18" s="310"/>
      <c r="G18" s="287"/>
      <c r="H18" s="307"/>
      <c r="I18" s="287"/>
      <c r="J18" s="285"/>
      <c r="K18" s="298"/>
      <c r="L18" s="298"/>
      <c r="M18" s="313"/>
    </row>
    <row r="19" spans="1:13" ht="14.25" customHeight="1" thickBot="1">
      <c r="A19" s="38"/>
      <c r="B19" s="39" t="s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15.75" thickBot="1">
      <c r="A20" s="280" t="s">
        <v>32</v>
      </c>
      <c r="B20" s="281"/>
      <c r="C20" s="99"/>
      <c r="D20" s="99"/>
      <c r="E20" s="99"/>
      <c r="F20" s="47"/>
      <c r="G20" s="47"/>
      <c r="H20" s="47"/>
      <c r="I20" s="47"/>
      <c r="J20" s="47"/>
      <c r="K20" s="47"/>
      <c r="L20" s="47"/>
      <c r="M20" s="48"/>
    </row>
    <row r="21" spans="1:13" ht="12.75">
      <c r="A21" s="80">
        <v>1</v>
      </c>
      <c r="B21" s="27" t="s">
        <v>50</v>
      </c>
      <c r="C21" s="80" t="s">
        <v>2</v>
      </c>
      <c r="D21" s="24">
        <v>4.5</v>
      </c>
      <c r="E21" s="175">
        <f>(K21+L21+M21)/27</f>
        <v>1.8518518518518519</v>
      </c>
      <c r="F21" s="175">
        <f>D21-E21</f>
        <v>2.648148148148148</v>
      </c>
      <c r="G21" s="175">
        <f>(L21+M21)/27</f>
        <v>0.7407407407407407</v>
      </c>
      <c r="H21" s="24" t="s">
        <v>24</v>
      </c>
      <c r="I21" s="43" t="s">
        <v>5</v>
      </c>
      <c r="J21" s="50">
        <f>K21+L21</f>
        <v>45</v>
      </c>
      <c r="K21" s="24">
        <v>30</v>
      </c>
      <c r="L21" s="24">
        <v>15</v>
      </c>
      <c r="M21" s="50">
        <v>5</v>
      </c>
    </row>
    <row r="22" spans="1:13" ht="12.75">
      <c r="A22" s="28">
        <v>2</v>
      </c>
      <c r="B22" s="100" t="s">
        <v>46</v>
      </c>
      <c r="C22" s="53" t="s">
        <v>2</v>
      </c>
      <c r="D22" s="51">
        <v>4</v>
      </c>
      <c r="E22" s="176">
        <f>(K22+L22+M22)/27</f>
        <v>1.8518518518518519</v>
      </c>
      <c r="F22" s="176">
        <f>D22-E22</f>
        <v>2.148148148148148</v>
      </c>
      <c r="G22" s="176">
        <f>(L22+M22)/27</f>
        <v>1.2962962962962963</v>
      </c>
      <c r="H22" s="28" t="s">
        <v>24</v>
      </c>
      <c r="I22" s="42" t="s">
        <v>5</v>
      </c>
      <c r="J22" s="28">
        <f>K22+L22</f>
        <v>45</v>
      </c>
      <c r="K22" s="28">
        <v>15</v>
      </c>
      <c r="L22" s="28">
        <v>30</v>
      </c>
      <c r="M22" s="52">
        <v>5</v>
      </c>
    </row>
    <row r="23" spans="1:13" ht="12.75">
      <c r="A23" s="28">
        <v>3</v>
      </c>
      <c r="B23" s="100" t="s">
        <v>51</v>
      </c>
      <c r="C23" s="53" t="s">
        <v>2</v>
      </c>
      <c r="D23" s="28">
        <v>2.25</v>
      </c>
      <c r="E23" s="176">
        <f>(K23+L23+M23)/27</f>
        <v>1.2222222222222223</v>
      </c>
      <c r="F23" s="176">
        <f>D23-E23</f>
        <v>1.0277777777777777</v>
      </c>
      <c r="G23" s="176">
        <f>(L23+M23)/27</f>
        <v>0.1111111111111111</v>
      </c>
      <c r="H23" s="28" t="s">
        <v>108</v>
      </c>
      <c r="I23" s="42" t="s">
        <v>5</v>
      </c>
      <c r="J23" s="28">
        <f>K23+L23</f>
        <v>30</v>
      </c>
      <c r="K23" s="28">
        <v>30</v>
      </c>
      <c r="L23" s="28"/>
      <c r="M23" s="52">
        <v>3</v>
      </c>
    </row>
    <row r="24" spans="1:13" ht="12.75">
      <c r="A24" s="28">
        <v>4</v>
      </c>
      <c r="B24" s="100" t="s">
        <v>52</v>
      </c>
      <c r="C24" s="53" t="s">
        <v>2</v>
      </c>
      <c r="D24" s="28">
        <v>2.5</v>
      </c>
      <c r="E24" s="176">
        <f>(K24+L24+M24)/27</f>
        <v>1.2222222222222223</v>
      </c>
      <c r="F24" s="176">
        <f>D24-E24</f>
        <v>1.2777777777777777</v>
      </c>
      <c r="G24" s="176">
        <f>(L24+M24)/27</f>
        <v>0.1111111111111111</v>
      </c>
      <c r="H24" s="28" t="s">
        <v>108</v>
      </c>
      <c r="I24" s="42" t="s">
        <v>5</v>
      </c>
      <c r="J24" s="28">
        <f>K24+L24</f>
        <v>30</v>
      </c>
      <c r="K24" s="28">
        <v>30</v>
      </c>
      <c r="L24" s="28"/>
      <c r="M24" s="52">
        <v>3</v>
      </c>
    </row>
    <row r="25" spans="1:13" ht="13.5" thickBot="1">
      <c r="A25" s="28">
        <v>5</v>
      </c>
      <c r="B25" s="100" t="s">
        <v>53</v>
      </c>
      <c r="C25" s="53" t="s">
        <v>2</v>
      </c>
      <c r="D25" s="28">
        <v>3.5</v>
      </c>
      <c r="E25" s="178">
        <f>(K25+L25+M25)/27</f>
        <v>1.8518518518518519</v>
      </c>
      <c r="F25" s="178">
        <f>D25-E25</f>
        <v>1.6481481481481481</v>
      </c>
      <c r="G25" s="178">
        <f>(L25+M25)/27</f>
        <v>1.2962962962962963</v>
      </c>
      <c r="H25" s="28" t="s">
        <v>24</v>
      </c>
      <c r="I25" s="42" t="s">
        <v>5</v>
      </c>
      <c r="J25" s="28">
        <f>K25+L25</f>
        <v>45</v>
      </c>
      <c r="K25" s="28">
        <v>15</v>
      </c>
      <c r="L25" s="28">
        <v>30</v>
      </c>
      <c r="M25" s="78">
        <v>5</v>
      </c>
    </row>
    <row r="26" spans="1:13" ht="12.75">
      <c r="A26" s="282" t="s">
        <v>22</v>
      </c>
      <c r="B26" s="283"/>
      <c r="C26" s="54"/>
      <c r="D26" s="179">
        <f>SUM(D21:D25)</f>
        <v>16.75</v>
      </c>
      <c r="E26" s="179">
        <f>SUM(E21:E25)</f>
        <v>8</v>
      </c>
      <c r="F26" s="179">
        <f>SUM(F21:F25)</f>
        <v>8.75</v>
      </c>
      <c r="G26" s="179">
        <f>SUM(G21:G25)</f>
        <v>3.555555555555556</v>
      </c>
      <c r="H26" s="55" t="s">
        <v>12</v>
      </c>
      <c r="I26" s="57" t="s">
        <v>12</v>
      </c>
      <c r="J26" s="55">
        <f>SUM(J21:J25)</f>
        <v>195</v>
      </c>
      <c r="K26" s="55">
        <f>SUM(K21:K25)</f>
        <v>120</v>
      </c>
      <c r="L26" s="55">
        <f>SUM(L21:L25)</f>
        <v>75</v>
      </c>
      <c r="M26" s="77">
        <f>SUM(M21:M25)</f>
        <v>21</v>
      </c>
    </row>
    <row r="27" spans="1:13" ht="12.75">
      <c r="A27" s="290" t="s">
        <v>23</v>
      </c>
      <c r="B27" s="291"/>
      <c r="C27" s="58"/>
      <c r="D27" s="59"/>
      <c r="E27" s="195"/>
      <c r="F27" s="195"/>
      <c r="G27" s="195"/>
      <c r="H27" s="59" t="s">
        <v>12</v>
      </c>
      <c r="I27" s="60" t="s">
        <v>12</v>
      </c>
      <c r="J27" s="59"/>
      <c r="K27" s="59"/>
      <c r="L27" s="59"/>
      <c r="M27" s="60"/>
    </row>
    <row r="28" spans="1:13" ht="13.5" thickBot="1">
      <c r="A28" s="288" t="s">
        <v>25</v>
      </c>
      <c r="B28" s="289"/>
      <c r="C28" s="61"/>
      <c r="D28" s="62"/>
      <c r="E28" s="193"/>
      <c r="F28" s="193"/>
      <c r="G28" s="193"/>
      <c r="H28" s="62" t="s">
        <v>12</v>
      </c>
      <c r="I28" s="64" t="s">
        <v>12</v>
      </c>
      <c r="J28" s="62"/>
      <c r="K28" s="62"/>
      <c r="L28" s="62"/>
      <c r="M28" s="64"/>
    </row>
    <row r="29" spans="1:13" ht="15.75" thickBot="1">
      <c r="A29" s="280" t="s">
        <v>33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308"/>
    </row>
    <row r="30" spans="1:13" ht="12.75">
      <c r="A30" s="24">
        <v>1</v>
      </c>
      <c r="B30" s="73" t="s">
        <v>54</v>
      </c>
      <c r="C30" s="171" t="s">
        <v>2</v>
      </c>
      <c r="D30" s="24">
        <v>3.5</v>
      </c>
      <c r="E30" s="175">
        <f>(K30+L30+M30)/27</f>
        <v>1.8518518518518519</v>
      </c>
      <c r="F30" s="175">
        <f>D30-E30</f>
        <v>1.6481481481481481</v>
      </c>
      <c r="G30" s="175">
        <f>(L30+M30)/27</f>
        <v>1.2962962962962963</v>
      </c>
      <c r="H30" s="28" t="s">
        <v>108</v>
      </c>
      <c r="I30" s="26" t="s">
        <v>5</v>
      </c>
      <c r="J30" s="24">
        <f>K30+L30</f>
        <v>45</v>
      </c>
      <c r="K30" s="24">
        <v>15</v>
      </c>
      <c r="L30" s="24">
        <v>30</v>
      </c>
      <c r="M30" s="50">
        <v>5</v>
      </c>
    </row>
    <row r="31" spans="1:13" ht="13.5" thickBot="1">
      <c r="A31" s="28">
        <v>2</v>
      </c>
      <c r="B31" s="172" t="s">
        <v>55</v>
      </c>
      <c r="C31" s="53" t="s">
        <v>2</v>
      </c>
      <c r="D31" s="51">
        <v>3</v>
      </c>
      <c r="E31" s="178">
        <f>(K31+L31+M31)/27</f>
        <v>1.8518518518518519</v>
      </c>
      <c r="F31" s="178">
        <f>D31-E31</f>
        <v>1.1481481481481481</v>
      </c>
      <c r="G31" s="178">
        <f>(L31+M31)/27</f>
        <v>1.2962962962962963</v>
      </c>
      <c r="H31" s="28" t="s">
        <v>108</v>
      </c>
      <c r="I31" s="42" t="s">
        <v>5</v>
      </c>
      <c r="J31" s="28">
        <f>K31+L31</f>
        <v>45</v>
      </c>
      <c r="K31" s="28">
        <v>15</v>
      </c>
      <c r="L31" s="28">
        <v>30</v>
      </c>
      <c r="M31" s="78">
        <v>5</v>
      </c>
    </row>
    <row r="32" spans="1:13" ht="12.75">
      <c r="A32" s="282" t="s">
        <v>22</v>
      </c>
      <c r="B32" s="283"/>
      <c r="C32" s="54"/>
      <c r="D32" s="56">
        <f>SUM(D30:D31)</f>
        <v>6.5</v>
      </c>
      <c r="E32" s="179">
        <f>SUM(E30:E31)</f>
        <v>3.7037037037037037</v>
      </c>
      <c r="F32" s="179">
        <f>SUM(F30:F31)</f>
        <v>2.7962962962962963</v>
      </c>
      <c r="G32" s="179">
        <f>SUM(G30:G31)</f>
        <v>2.5925925925925926</v>
      </c>
      <c r="H32" s="55" t="s">
        <v>12</v>
      </c>
      <c r="I32" s="57" t="s">
        <v>12</v>
      </c>
      <c r="J32" s="55">
        <f>SUM(J30:J31)</f>
        <v>90</v>
      </c>
      <c r="K32" s="55">
        <f>SUM(K30:K31)</f>
        <v>30</v>
      </c>
      <c r="L32" s="55">
        <f>SUM(L30:L31)</f>
        <v>60</v>
      </c>
      <c r="M32" s="77">
        <f>SUM(M30:M31)</f>
        <v>10</v>
      </c>
    </row>
    <row r="33" spans="1:13" ht="12.75">
      <c r="A33" s="290" t="s">
        <v>23</v>
      </c>
      <c r="B33" s="291"/>
      <c r="C33" s="58"/>
      <c r="D33" s="59"/>
      <c r="E33" s="195"/>
      <c r="F33" s="195"/>
      <c r="G33" s="195"/>
      <c r="H33" s="59" t="s">
        <v>12</v>
      </c>
      <c r="I33" s="60" t="s">
        <v>12</v>
      </c>
      <c r="J33" s="59"/>
      <c r="K33" s="59"/>
      <c r="L33" s="59"/>
      <c r="M33" s="60"/>
    </row>
    <row r="34" spans="1:13" ht="13.5" thickBot="1">
      <c r="A34" s="288" t="s">
        <v>25</v>
      </c>
      <c r="B34" s="289"/>
      <c r="C34" s="61"/>
      <c r="D34" s="62"/>
      <c r="E34" s="193"/>
      <c r="F34" s="193"/>
      <c r="G34" s="193"/>
      <c r="H34" s="62" t="s">
        <v>12</v>
      </c>
      <c r="I34" s="64" t="s">
        <v>12</v>
      </c>
      <c r="J34" s="62"/>
      <c r="K34" s="62"/>
      <c r="L34" s="62"/>
      <c r="M34" s="64"/>
    </row>
    <row r="35" spans="1:13" ht="15.75" thickBot="1">
      <c r="A35" s="280" t="s">
        <v>56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308"/>
    </row>
    <row r="36" spans="1:13" ht="13.5" thickBot="1">
      <c r="A36" s="24">
        <v>1</v>
      </c>
      <c r="B36" s="172" t="s">
        <v>104</v>
      </c>
      <c r="C36" s="171" t="s">
        <v>2</v>
      </c>
      <c r="D36" s="24">
        <v>5.5</v>
      </c>
      <c r="E36" s="175">
        <f>(K36+L36+M36)/27</f>
        <v>1.7777777777777777</v>
      </c>
      <c r="F36" s="175">
        <f>D36-E36</f>
        <v>3.7222222222222223</v>
      </c>
      <c r="G36" s="175">
        <f>(L36+M36)/27</f>
        <v>1.7777777777777777</v>
      </c>
      <c r="H36" s="28" t="s">
        <v>108</v>
      </c>
      <c r="I36" s="26" t="s">
        <v>5</v>
      </c>
      <c r="J36" s="24">
        <f>K36+L36</f>
        <v>30</v>
      </c>
      <c r="K36" s="24"/>
      <c r="L36" s="24">
        <v>30</v>
      </c>
      <c r="M36" s="50">
        <v>18</v>
      </c>
    </row>
    <row r="37" spans="1:13" ht="12.75">
      <c r="A37" s="282" t="s">
        <v>22</v>
      </c>
      <c r="B37" s="283"/>
      <c r="C37" s="54"/>
      <c r="D37" s="56">
        <f>SUM(D36:D36)</f>
        <v>5.5</v>
      </c>
      <c r="E37" s="179">
        <f>SUM(E36:E36)</f>
        <v>1.7777777777777777</v>
      </c>
      <c r="F37" s="179">
        <f>SUM(F36:F36)</f>
        <v>3.7222222222222223</v>
      </c>
      <c r="G37" s="179">
        <f>SUM(G36:G36)</f>
        <v>1.7777777777777777</v>
      </c>
      <c r="H37" s="55" t="s">
        <v>12</v>
      </c>
      <c r="I37" s="57" t="s">
        <v>12</v>
      </c>
      <c r="J37" s="55">
        <f>SUM(J36:J36)</f>
        <v>30</v>
      </c>
      <c r="K37" s="55">
        <f>SUM(K36:K36)</f>
        <v>0</v>
      </c>
      <c r="L37" s="55">
        <f>SUM(L36:L36)</f>
        <v>30</v>
      </c>
      <c r="M37" s="77">
        <f>SUM(M36:M36)</f>
        <v>18</v>
      </c>
    </row>
    <row r="38" spans="1:13" ht="12.75">
      <c r="A38" s="290" t="s">
        <v>23</v>
      </c>
      <c r="B38" s="291"/>
      <c r="C38" s="58"/>
      <c r="D38" s="59"/>
      <c r="E38" s="195"/>
      <c r="F38" s="195"/>
      <c r="G38" s="195"/>
      <c r="H38" s="59" t="s">
        <v>12</v>
      </c>
      <c r="I38" s="60" t="s">
        <v>12</v>
      </c>
      <c r="J38" s="59"/>
      <c r="K38" s="59"/>
      <c r="L38" s="59"/>
      <c r="M38" s="60"/>
    </row>
    <row r="39" spans="1:13" ht="13.5" thickBot="1">
      <c r="A39" s="288" t="s">
        <v>25</v>
      </c>
      <c r="B39" s="289"/>
      <c r="C39" s="61"/>
      <c r="D39" s="63">
        <f>D36</f>
        <v>5.5</v>
      </c>
      <c r="E39" s="193">
        <f>E36</f>
        <v>1.7777777777777777</v>
      </c>
      <c r="F39" s="193">
        <f>F36</f>
        <v>3.7222222222222223</v>
      </c>
      <c r="G39" s="193">
        <f>G36</f>
        <v>1.7777777777777777</v>
      </c>
      <c r="H39" s="62" t="s">
        <v>12</v>
      </c>
      <c r="I39" s="64" t="s">
        <v>12</v>
      </c>
      <c r="J39" s="62">
        <f>J36</f>
        <v>30</v>
      </c>
      <c r="K39" s="62">
        <f>K36</f>
        <v>0</v>
      </c>
      <c r="L39" s="62">
        <f>L36</f>
        <v>30</v>
      </c>
      <c r="M39" s="65">
        <f>M36</f>
        <v>18</v>
      </c>
    </row>
    <row r="40" spans="1:13" ht="13.5" hidden="1" thickBot="1">
      <c r="A40" s="105"/>
      <c r="B40" s="106"/>
      <c r="C40" s="107"/>
      <c r="D40" s="108"/>
      <c r="E40" s="196"/>
      <c r="F40" s="196"/>
      <c r="G40" s="196"/>
      <c r="H40" s="108"/>
      <c r="I40" s="108"/>
      <c r="J40" s="108"/>
      <c r="K40" s="108"/>
      <c r="L40" s="108"/>
      <c r="M40" s="81"/>
    </row>
    <row r="41" spans="1:13" ht="15.75" thickBot="1">
      <c r="A41" s="280" t="s">
        <v>34</v>
      </c>
      <c r="B41" s="281"/>
      <c r="C41" s="46"/>
      <c r="D41" s="47"/>
      <c r="E41" s="194"/>
      <c r="F41" s="194"/>
      <c r="G41" s="194"/>
      <c r="H41" s="47"/>
      <c r="I41" s="47"/>
      <c r="J41" s="47"/>
      <c r="K41" s="47"/>
      <c r="L41" s="47"/>
      <c r="M41" s="48"/>
    </row>
    <row r="42" spans="1:13" ht="12.75">
      <c r="A42" s="24">
        <v>1</v>
      </c>
      <c r="B42" s="23" t="s">
        <v>48</v>
      </c>
      <c r="C42" s="26" t="s">
        <v>2</v>
      </c>
      <c r="D42" s="174">
        <v>0.5</v>
      </c>
      <c r="E42" s="175">
        <v>0.5</v>
      </c>
      <c r="F42" s="175">
        <v>0</v>
      </c>
      <c r="G42" s="175">
        <f>(L42+M42)/27</f>
        <v>0</v>
      </c>
      <c r="H42" s="24" t="s">
        <v>21</v>
      </c>
      <c r="I42" s="24" t="s">
        <v>5</v>
      </c>
      <c r="J42" s="24">
        <f>K42+L42+M42</f>
        <v>4</v>
      </c>
      <c r="K42" s="24">
        <v>4</v>
      </c>
      <c r="L42" s="23"/>
      <c r="M42" s="26">
        <v>0</v>
      </c>
    </row>
    <row r="43" spans="1:13" ht="12.75">
      <c r="A43" s="28">
        <v>2</v>
      </c>
      <c r="B43" s="29" t="s">
        <v>39</v>
      </c>
      <c r="C43" s="28" t="s">
        <v>2</v>
      </c>
      <c r="D43" s="176">
        <v>0.25</v>
      </c>
      <c r="E43" s="176">
        <v>0.25</v>
      </c>
      <c r="F43" s="176">
        <v>0</v>
      </c>
      <c r="G43" s="176">
        <f>(L43+M43)/27</f>
        <v>0</v>
      </c>
      <c r="H43" s="28" t="s">
        <v>21</v>
      </c>
      <c r="I43" s="28" t="s">
        <v>5</v>
      </c>
      <c r="J43" s="28">
        <f>K43+L43+M43</f>
        <v>2</v>
      </c>
      <c r="K43" s="28">
        <v>2</v>
      </c>
      <c r="L43" s="29"/>
      <c r="M43" s="42">
        <v>0</v>
      </c>
    </row>
    <row r="44" spans="1:13" ht="13.5" thickBot="1">
      <c r="A44" s="31">
        <v>3</v>
      </c>
      <c r="B44" s="30" t="s">
        <v>37</v>
      </c>
      <c r="C44" s="31" t="s">
        <v>2</v>
      </c>
      <c r="D44" s="177">
        <v>0.5</v>
      </c>
      <c r="E44" s="177">
        <v>0.5</v>
      </c>
      <c r="F44" s="178">
        <v>0</v>
      </c>
      <c r="G44" s="178">
        <f>(L44+M44)/27</f>
        <v>0</v>
      </c>
      <c r="H44" s="31" t="s">
        <v>21</v>
      </c>
      <c r="I44" s="31" t="s">
        <v>5</v>
      </c>
      <c r="J44" s="31">
        <f>K44+L44+M44</f>
        <v>4</v>
      </c>
      <c r="K44" s="31">
        <v>4</v>
      </c>
      <c r="L44" s="30"/>
      <c r="M44" s="32">
        <v>0</v>
      </c>
    </row>
    <row r="45" spans="1:13" ht="12.75">
      <c r="A45" s="282" t="s">
        <v>22</v>
      </c>
      <c r="B45" s="283"/>
      <c r="C45" s="54"/>
      <c r="D45" s="179">
        <f>SUM(D42:D44)</f>
        <v>1.25</v>
      </c>
      <c r="E45" s="179">
        <f>SUM(E42:E44)</f>
        <v>1.25</v>
      </c>
      <c r="F45" s="179">
        <f>SUM(F42:F44)</f>
        <v>0</v>
      </c>
      <c r="G45" s="179">
        <f>SUM(G42:G44)</f>
        <v>0</v>
      </c>
      <c r="H45" s="55" t="s">
        <v>12</v>
      </c>
      <c r="I45" s="57" t="s">
        <v>12</v>
      </c>
      <c r="J45" s="55">
        <f>SUM(J42:J44)</f>
        <v>10</v>
      </c>
      <c r="K45" s="55">
        <f>SUM(K42:K44)</f>
        <v>10</v>
      </c>
      <c r="L45" s="55">
        <f>SUM(L44:L44)</f>
        <v>0</v>
      </c>
      <c r="M45" s="57"/>
    </row>
    <row r="46" spans="1:13" ht="12.75">
      <c r="A46" s="290" t="s">
        <v>23</v>
      </c>
      <c r="B46" s="291"/>
      <c r="C46" s="58"/>
      <c r="D46" s="59"/>
      <c r="E46" s="195"/>
      <c r="F46" s="195"/>
      <c r="G46" s="195"/>
      <c r="H46" s="59" t="s">
        <v>12</v>
      </c>
      <c r="I46" s="60" t="s">
        <v>12</v>
      </c>
      <c r="J46" s="59"/>
      <c r="K46" s="59"/>
      <c r="L46" s="59"/>
      <c r="M46" s="60"/>
    </row>
    <row r="47" spans="1:13" ht="13.5" thickBot="1">
      <c r="A47" s="288" t="s">
        <v>25</v>
      </c>
      <c r="B47" s="289"/>
      <c r="C47" s="61"/>
      <c r="D47" s="62"/>
      <c r="E47" s="193"/>
      <c r="F47" s="193"/>
      <c r="G47" s="193"/>
      <c r="H47" s="62" t="s">
        <v>12</v>
      </c>
      <c r="I47" s="64" t="s">
        <v>12</v>
      </c>
      <c r="J47" s="62"/>
      <c r="K47" s="62"/>
      <c r="L47" s="62"/>
      <c r="M47" s="64"/>
    </row>
    <row r="48" spans="1:13" ht="13.5" hidden="1" thickBot="1">
      <c r="A48" s="101"/>
      <c r="B48" s="21"/>
      <c r="C48" s="21"/>
      <c r="D48" s="40"/>
      <c r="E48" s="197"/>
      <c r="F48" s="198"/>
      <c r="G48" s="199"/>
      <c r="H48" s="102"/>
      <c r="I48" s="103"/>
      <c r="J48" s="33"/>
      <c r="K48" s="33"/>
      <c r="L48" s="33"/>
      <c r="M48" s="22"/>
    </row>
    <row r="49" spans="1:13" ht="15.75" thickBot="1">
      <c r="A49" s="280" t="s">
        <v>31</v>
      </c>
      <c r="B49" s="281"/>
      <c r="C49" s="47"/>
      <c r="D49" s="66"/>
      <c r="E49" s="200"/>
      <c r="F49" s="200"/>
      <c r="G49" s="200"/>
      <c r="H49" s="66"/>
      <c r="I49" s="66"/>
      <c r="J49" s="47"/>
      <c r="K49" s="47"/>
      <c r="L49" s="47"/>
      <c r="M49" s="48"/>
    </row>
    <row r="50" spans="1:13" ht="12.75">
      <c r="A50" s="318" t="s">
        <v>23</v>
      </c>
      <c r="B50" s="319"/>
      <c r="C50" s="68"/>
      <c r="D50" s="69"/>
      <c r="E50" s="201"/>
      <c r="F50" s="202"/>
      <c r="G50" s="203"/>
      <c r="H50" s="27"/>
      <c r="I50" s="70"/>
      <c r="J50" s="27"/>
      <c r="K50" s="70"/>
      <c r="L50" s="27"/>
      <c r="M50" s="41"/>
    </row>
    <row r="51" spans="1:13" ht="13.5" thickBot="1">
      <c r="A51" s="316" t="s">
        <v>101</v>
      </c>
      <c r="B51" s="317"/>
      <c r="C51" s="30"/>
      <c r="D51" s="71">
        <f>D28+D34+D39+D47</f>
        <v>5.5</v>
      </c>
      <c r="E51" s="204">
        <f>E28+E34+E39+E47</f>
        <v>1.7777777777777777</v>
      </c>
      <c r="F51" s="204">
        <f>F28+F34+F39+F47</f>
        <v>3.7222222222222223</v>
      </c>
      <c r="G51" s="204">
        <f>G28+G34+G39+G47</f>
        <v>1.7777777777777777</v>
      </c>
      <c r="H51" s="71"/>
      <c r="I51" s="71"/>
      <c r="J51" s="71">
        <f>J28+J34+J39+J47</f>
        <v>30</v>
      </c>
      <c r="K51" s="71">
        <f>K28+K34+K39+K47</f>
        <v>0</v>
      </c>
      <c r="L51" s="71">
        <f>L28+L34+L39+L47</f>
        <v>30</v>
      </c>
      <c r="M51" s="72">
        <f>M28+M34+M39+M47</f>
        <v>18</v>
      </c>
    </row>
    <row r="52" spans="1:13" ht="13.5" thickBot="1">
      <c r="A52" s="314" t="s">
        <v>22</v>
      </c>
      <c r="B52" s="315"/>
      <c r="C52" s="74"/>
      <c r="D52" s="75">
        <f>SUM(D45,D37,D32,D26)</f>
        <v>30</v>
      </c>
      <c r="E52" s="205">
        <f>SUM(E45,E37,E32,E26)</f>
        <v>14.731481481481481</v>
      </c>
      <c r="F52" s="205">
        <f>SUM(F45,F37,F32,F26)</f>
        <v>15.268518518518519</v>
      </c>
      <c r="G52" s="205">
        <f>SUM(G45,G37,G32,G26)</f>
        <v>7.925925925925926</v>
      </c>
      <c r="H52" s="79"/>
      <c r="I52" s="79"/>
      <c r="J52" s="76">
        <f>SUM(J45,J37,J32,J26)</f>
        <v>325</v>
      </c>
      <c r="K52" s="76">
        <f>SUM(K45,K37,K32,K26)</f>
        <v>160</v>
      </c>
      <c r="L52" s="76">
        <f>SUM(L45,L37,L32,L26)</f>
        <v>165</v>
      </c>
      <c r="M52" s="19">
        <f>SUM(M45,M37,M32,M26)</f>
        <v>49</v>
      </c>
    </row>
    <row r="53" spans="1:13" ht="12.75">
      <c r="A53" s="264" t="s">
        <v>102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  <row r="54" spans="1:13" ht="12.75">
      <c r="A54" s="265" t="s">
        <v>100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</row>
    <row r="56" spans="1:13" ht="15.75">
      <c r="A56" s="254" t="s">
        <v>47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</row>
    <row r="57" spans="1:13" ht="15.75">
      <c r="A57" s="254" t="s">
        <v>78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</row>
    <row r="58" spans="1:2" ht="15">
      <c r="A58" s="1"/>
      <c r="B58" s="7" t="s">
        <v>26</v>
      </c>
    </row>
    <row r="59" spans="2:6" ht="15">
      <c r="B59" s="8" t="s">
        <v>27</v>
      </c>
      <c r="C59" s="8"/>
      <c r="D59" s="8"/>
      <c r="F59" s="192" t="s">
        <v>120</v>
      </c>
    </row>
    <row r="60" spans="2:6" ht="15">
      <c r="B60" s="8" t="s">
        <v>44</v>
      </c>
      <c r="C60" s="8"/>
      <c r="D60" s="8"/>
      <c r="F60" s="45" t="s">
        <v>121</v>
      </c>
    </row>
    <row r="61" spans="2:4" ht="15">
      <c r="B61" s="8" t="s">
        <v>45</v>
      </c>
      <c r="C61" s="8"/>
      <c r="D61" s="8"/>
    </row>
    <row r="62" spans="2:4" ht="15">
      <c r="B62" s="8" t="s">
        <v>28</v>
      </c>
      <c r="C62" s="8"/>
      <c r="D62" s="8"/>
    </row>
    <row r="63" spans="2:4" ht="15">
      <c r="B63" s="8" t="s">
        <v>106</v>
      </c>
      <c r="C63" s="8"/>
      <c r="D63" s="8"/>
    </row>
    <row r="64" spans="2:4" ht="15">
      <c r="B64" s="8" t="s">
        <v>107</v>
      </c>
      <c r="C64" s="8"/>
      <c r="D64" s="8"/>
    </row>
    <row r="65" spans="2:7" ht="15">
      <c r="B65" s="9" t="s">
        <v>29</v>
      </c>
      <c r="G65" s="3"/>
    </row>
    <row r="66" spans="2:7" ht="15.75" thickBot="1">
      <c r="B66" s="9" t="s">
        <v>57</v>
      </c>
      <c r="G66" s="3"/>
    </row>
    <row r="67" spans="1:13" ht="13.5" thickBot="1">
      <c r="A67" s="293" t="s">
        <v>0</v>
      </c>
      <c r="B67" s="296" t="s">
        <v>14</v>
      </c>
      <c r="C67" s="299" t="s">
        <v>8</v>
      </c>
      <c r="D67" s="302" t="s">
        <v>9</v>
      </c>
      <c r="E67" s="303"/>
      <c r="F67" s="304"/>
      <c r="G67" s="311" t="s">
        <v>17</v>
      </c>
      <c r="H67" s="305" t="s">
        <v>18</v>
      </c>
      <c r="I67" s="311" t="s">
        <v>19</v>
      </c>
      <c r="J67" s="302" t="s">
        <v>11</v>
      </c>
      <c r="K67" s="303"/>
      <c r="L67" s="303"/>
      <c r="M67" s="304"/>
    </row>
    <row r="68" spans="1:13" ht="13.5" thickBot="1">
      <c r="A68" s="294"/>
      <c r="B68" s="297"/>
      <c r="C68" s="300"/>
      <c r="D68" s="284" t="s">
        <v>1</v>
      </c>
      <c r="E68" s="286" t="s">
        <v>15</v>
      </c>
      <c r="F68" s="309" t="s">
        <v>16</v>
      </c>
      <c r="G68" s="286"/>
      <c r="H68" s="306"/>
      <c r="I68" s="286"/>
      <c r="J68" s="284" t="s">
        <v>1</v>
      </c>
      <c r="K68" s="278" t="s">
        <v>20</v>
      </c>
      <c r="L68" s="279"/>
      <c r="M68" s="312" t="s">
        <v>10</v>
      </c>
    </row>
    <row r="69" spans="1:13" ht="12.75">
      <c r="A69" s="294"/>
      <c r="B69" s="297"/>
      <c r="C69" s="300"/>
      <c r="D69" s="284"/>
      <c r="E69" s="286"/>
      <c r="F69" s="309"/>
      <c r="G69" s="286"/>
      <c r="H69" s="306"/>
      <c r="I69" s="286"/>
      <c r="J69" s="284"/>
      <c r="K69" s="296" t="s">
        <v>4</v>
      </c>
      <c r="L69" s="296" t="s">
        <v>13</v>
      </c>
      <c r="M69" s="312"/>
    </row>
    <row r="70" spans="1:13" ht="12.75">
      <c r="A70" s="294"/>
      <c r="B70" s="297"/>
      <c r="C70" s="300"/>
      <c r="D70" s="284"/>
      <c r="E70" s="286"/>
      <c r="F70" s="309"/>
      <c r="G70" s="286"/>
      <c r="H70" s="306"/>
      <c r="I70" s="286"/>
      <c r="J70" s="284"/>
      <c r="K70" s="297"/>
      <c r="L70" s="297"/>
      <c r="M70" s="312"/>
    </row>
    <row r="71" spans="1:13" ht="12.75">
      <c r="A71" s="294"/>
      <c r="B71" s="297"/>
      <c r="C71" s="300"/>
      <c r="D71" s="284"/>
      <c r="E71" s="286"/>
      <c r="F71" s="309"/>
      <c r="G71" s="286"/>
      <c r="H71" s="306"/>
      <c r="I71" s="286"/>
      <c r="J71" s="284"/>
      <c r="K71" s="297"/>
      <c r="L71" s="297"/>
      <c r="M71" s="312"/>
    </row>
    <row r="72" spans="1:13" ht="12.75">
      <c r="A72" s="294"/>
      <c r="B72" s="297"/>
      <c r="C72" s="300"/>
      <c r="D72" s="284"/>
      <c r="E72" s="286"/>
      <c r="F72" s="309"/>
      <c r="G72" s="286"/>
      <c r="H72" s="306"/>
      <c r="I72" s="286"/>
      <c r="J72" s="284"/>
      <c r="K72" s="297"/>
      <c r="L72" s="297"/>
      <c r="M72" s="312"/>
    </row>
    <row r="73" spans="1:13" ht="13.5" thickBot="1">
      <c r="A73" s="295"/>
      <c r="B73" s="298"/>
      <c r="C73" s="301"/>
      <c r="D73" s="285"/>
      <c r="E73" s="287"/>
      <c r="F73" s="310"/>
      <c r="G73" s="287"/>
      <c r="H73" s="307"/>
      <c r="I73" s="287"/>
      <c r="J73" s="285"/>
      <c r="K73" s="298"/>
      <c r="L73" s="298"/>
      <c r="M73" s="313"/>
    </row>
    <row r="74" spans="1:13" ht="13.5" thickBot="1">
      <c r="A74" s="38"/>
      <c r="B74" s="39" t="s">
        <v>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ht="15.75" thickBot="1">
      <c r="A75" s="280" t="s">
        <v>32</v>
      </c>
      <c r="B75" s="281"/>
      <c r="C75" s="99"/>
      <c r="D75" s="99"/>
      <c r="E75" s="99"/>
      <c r="F75" s="47"/>
      <c r="G75" s="47"/>
      <c r="H75" s="47"/>
      <c r="I75" s="47"/>
      <c r="J75" s="47"/>
      <c r="K75" s="47"/>
      <c r="L75" s="47"/>
      <c r="M75" s="48"/>
    </row>
    <row r="76" spans="1:13" ht="13.5" thickBot="1">
      <c r="A76" s="190">
        <v>1</v>
      </c>
      <c r="B76" s="37" t="s">
        <v>79</v>
      </c>
      <c r="C76" s="190" t="s">
        <v>3</v>
      </c>
      <c r="D76" s="35">
        <v>2</v>
      </c>
      <c r="E76" s="175">
        <f>(K76+L76+M76)/27</f>
        <v>1.2222222222222223</v>
      </c>
      <c r="F76" s="210">
        <f>D76-E76</f>
        <v>0.7777777777777777</v>
      </c>
      <c r="G76" s="175">
        <f>(L76+M76)/27</f>
        <v>1.2222222222222223</v>
      </c>
      <c r="H76" s="28" t="s">
        <v>108</v>
      </c>
      <c r="I76" s="191" t="s">
        <v>5</v>
      </c>
      <c r="J76" s="34">
        <f>K76+L76</f>
        <v>30</v>
      </c>
      <c r="K76" s="34"/>
      <c r="L76" s="34">
        <v>30</v>
      </c>
      <c r="M76" s="36">
        <v>3</v>
      </c>
    </row>
    <row r="77" spans="1:13" ht="12.75">
      <c r="A77" s="282" t="s">
        <v>22</v>
      </c>
      <c r="B77" s="283"/>
      <c r="C77" s="54"/>
      <c r="D77" s="56">
        <f>D76</f>
        <v>2</v>
      </c>
      <c r="E77" s="56">
        <f aca="true" t="shared" si="0" ref="E77:M77">E76</f>
        <v>1.2222222222222223</v>
      </c>
      <c r="F77" s="56">
        <f t="shared" si="0"/>
        <v>0.7777777777777777</v>
      </c>
      <c r="G77" s="56">
        <f t="shared" si="0"/>
        <v>1.2222222222222223</v>
      </c>
      <c r="H77" s="56"/>
      <c r="I77" s="56"/>
      <c r="J77" s="56">
        <f t="shared" si="0"/>
        <v>30</v>
      </c>
      <c r="K77" s="56">
        <f t="shared" si="0"/>
        <v>0</v>
      </c>
      <c r="L77" s="56">
        <f t="shared" si="0"/>
        <v>30</v>
      </c>
      <c r="M77" s="56">
        <f t="shared" si="0"/>
        <v>3</v>
      </c>
    </row>
    <row r="78" spans="1:13" ht="12.75">
      <c r="A78" s="290" t="s">
        <v>23</v>
      </c>
      <c r="B78" s="291"/>
      <c r="C78" s="58"/>
      <c r="D78" s="59"/>
      <c r="E78" s="195"/>
      <c r="F78" s="195"/>
      <c r="G78" s="195"/>
      <c r="H78" s="59" t="s">
        <v>12</v>
      </c>
      <c r="I78" s="60" t="s">
        <v>12</v>
      </c>
      <c r="J78" s="59"/>
      <c r="K78" s="59"/>
      <c r="L78" s="59"/>
      <c r="M78" s="60"/>
    </row>
    <row r="79" spans="1:13" ht="13.5" thickBot="1">
      <c r="A79" s="288" t="s">
        <v>25</v>
      </c>
      <c r="B79" s="289"/>
      <c r="C79" s="61"/>
      <c r="D79" s="63"/>
      <c r="E79" s="193"/>
      <c r="F79" s="193"/>
      <c r="G79" s="193"/>
      <c r="H79" s="62" t="s">
        <v>12</v>
      </c>
      <c r="I79" s="64" t="s">
        <v>12</v>
      </c>
      <c r="J79" s="62"/>
      <c r="K79" s="62"/>
      <c r="L79" s="62"/>
      <c r="M79" s="65"/>
    </row>
    <row r="80" spans="1:13" ht="15.75" thickBot="1">
      <c r="A80" s="280" t="s">
        <v>33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308"/>
    </row>
    <row r="81" spans="1:13" s="45" customFormat="1" ht="12.75">
      <c r="A81" s="24">
        <v>1</v>
      </c>
      <c r="B81" s="73" t="s">
        <v>60</v>
      </c>
      <c r="C81" s="171" t="s">
        <v>3</v>
      </c>
      <c r="D81" s="25">
        <v>2.5</v>
      </c>
      <c r="E81" s="175">
        <f>(K81+L81+M81)/27</f>
        <v>1.8518518518518519</v>
      </c>
      <c r="F81" s="175">
        <f>D81-E81</f>
        <v>0.6481481481481481</v>
      </c>
      <c r="G81" s="175">
        <f>(L81+M81)/27</f>
        <v>1.2962962962962963</v>
      </c>
      <c r="H81" s="28" t="s">
        <v>108</v>
      </c>
      <c r="I81" s="26" t="s">
        <v>5</v>
      </c>
      <c r="J81" s="24">
        <f>K81+L81</f>
        <v>45</v>
      </c>
      <c r="K81" s="24">
        <v>15</v>
      </c>
      <c r="L81" s="24">
        <v>30</v>
      </c>
      <c r="M81" s="50">
        <v>5</v>
      </c>
    </row>
    <row r="82" spans="1:13" s="45" customFormat="1" ht="12.75">
      <c r="A82" s="44">
        <v>2</v>
      </c>
      <c r="B82" s="67" t="s">
        <v>62</v>
      </c>
      <c r="C82" s="80" t="s">
        <v>3</v>
      </c>
      <c r="D82" s="164">
        <v>3</v>
      </c>
      <c r="E82" s="176">
        <f>(K82+L82+M82)/27</f>
        <v>1.8518518518518519</v>
      </c>
      <c r="F82" s="176">
        <f>D82-E82</f>
        <v>1.1481481481481481</v>
      </c>
      <c r="G82" s="176">
        <f>(L82+M82)/27</f>
        <v>1.2962962962962963</v>
      </c>
      <c r="H82" s="44" t="s">
        <v>24</v>
      </c>
      <c r="I82" s="43" t="s">
        <v>5</v>
      </c>
      <c r="J82" s="44">
        <f>K82+L82</f>
        <v>45</v>
      </c>
      <c r="K82" s="44">
        <v>15</v>
      </c>
      <c r="L82" s="44">
        <v>30</v>
      </c>
      <c r="M82" s="52">
        <v>5</v>
      </c>
    </row>
    <row r="83" spans="1:13" s="45" customFormat="1" ht="12.75">
      <c r="A83" s="44">
        <v>3</v>
      </c>
      <c r="B83" s="67" t="s">
        <v>63</v>
      </c>
      <c r="C83" s="80" t="s">
        <v>3</v>
      </c>
      <c r="D83" s="164">
        <v>3</v>
      </c>
      <c r="E83" s="176">
        <f>(K83+L83+M83)/27</f>
        <v>1.8518518518518519</v>
      </c>
      <c r="F83" s="176">
        <f>D83-E83</f>
        <v>1.1481481481481481</v>
      </c>
      <c r="G83" s="176">
        <f>(L83+M83)/27</f>
        <v>1.2962962962962963</v>
      </c>
      <c r="H83" s="44" t="s">
        <v>24</v>
      </c>
      <c r="I83" s="43" t="s">
        <v>5</v>
      </c>
      <c r="J83" s="44">
        <f>K83+L83</f>
        <v>45</v>
      </c>
      <c r="K83" s="44">
        <v>15</v>
      </c>
      <c r="L83" s="44">
        <v>30</v>
      </c>
      <c r="M83" s="52">
        <v>5</v>
      </c>
    </row>
    <row r="84" spans="1:13" s="45" customFormat="1" ht="12.75">
      <c r="A84" s="44">
        <v>4</v>
      </c>
      <c r="B84" s="67" t="s">
        <v>65</v>
      </c>
      <c r="C84" s="80" t="s">
        <v>3</v>
      </c>
      <c r="D84" s="164">
        <v>3</v>
      </c>
      <c r="E84" s="176">
        <f>(K84+L84+M84)/27</f>
        <v>1.8518518518518519</v>
      </c>
      <c r="F84" s="176">
        <f>D84-E84</f>
        <v>1.1481481481481481</v>
      </c>
      <c r="G84" s="176">
        <f>(L84+M84)/27</f>
        <v>1.2962962962962963</v>
      </c>
      <c r="H84" s="44" t="s">
        <v>24</v>
      </c>
      <c r="I84" s="43" t="s">
        <v>5</v>
      </c>
      <c r="J84" s="44">
        <f>K84+L84</f>
        <v>45</v>
      </c>
      <c r="K84" s="44">
        <v>15</v>
      </c>
      <c r="L84" s="44">
        <v>30</v>
      </c>
      <c r="M84" s="52">
        <v>5</v>
      </c>
    </row>
    <row r="85" spans="1:13" s="45" customFormat="1" ht="13.5" thickBot="1">
      <c r="A85" s="28">
        <v>5</v>
      </c>
      <c r="B85" s="172" t="s">
        <v>61</v>
      </c>
      <c r="C85" s="53" t="s">
        <v>3</v>
      </c>
      <c r="D85" s="51">
        <v>3</v>
      </c>
      <c r="E85" s="178">
        <f>(K85+L85+M85)/27</f>
        <v>1.8518518518518519</v>
      </c>
      <c r="F85" s="178">
        <f>D85-E85</f>
        <v>1.1481481481481481</v>
      </c>
      <c r="G85" s="178">
        <f>(L85+M85)/27</f>
        <v>1.2962962962962963</v>
      </c>
      <c r="H85" s="28" t="s">
        <v>24</v>
      </c>
      <c r="I85" s="42" t="s">
        <v>5</v>
      </c>
      <c r="J85" s="28">
        <f>K85+L85</f>
        <v>45</v>
      </c>
      <c r="K85" s="28">
        <v>15</v>
      </c>
      <c r="L85" s="28">
        <v>30</v>
      </c>
      <c r="M85" s="78">
        <v>5</v>
      </c>
    </row>
    <row r="86" spans="1:13" ht="12.75">
      <c r="A86" s="282" t="s">
        <v>22</v>
      </c>
      <c r="B86" s="283"/>
      <c r="C86" s="54"/>
      <c r="D86" s="56">
        <f>SUM(D81:D85)</f>
        <v>14.5</v>
      </c>
      <c r="E86" s="179">
        <f>SUM(E81:E85)</f>
        <v>9.25925925925926</v>
      </c>
      <c r="F86" s="179">
        <f>SUM(F81:F85)</f>
        <v>5.2407407407407405</v>
      </c>
      <c r="G86" s="179">
        <f>SUM(G81:G85)</f>
        <v>6.481481481481481</v>
      </c>
      <c r="H86" s="55" t="s">
        <v>12</v>
      </c>
      <c r="I86" s="57" t="s">
        <v>12</v>
      </c>
      <c r="J86" s="55">
        <f>SUM(J81:J85)</f>
        <v>225</v>
      </c>
      <c r="K86" s="55">
        <f>SUM(K81:K85)</f>
        <v>75</v>
      </c>
      <c r="L86" s="55">
        <f>SUM(L81:L85)</f>
        <v>150</v>
      </c>
      <c r="M86" s="77">
        <f>SUM(M81:M85)</f>
        <v>25</v>
      </c>
    </row>
    <row r="87" spans="1:13" ht="12.75">
      <c r="A87" s="290" t="s">
        <v>23</v>
      </c>
      <c r="B87" s="291"/>
      <c r="C87" s="58"/>
      <c r="D87" s="59"/>
      <c r="E87" s="195"/>
      <c r="F87" s="195"/>
      <c r="G87" s="195"/>
      <c r="H87" s="59" t="s">
        <v>12</v>
      </c>
      <c r="I87" s="60" t="s">
        <v>12</v>
      </c>
      <c r="J87" s="59"/>
      <c r="K87" s="59"/>
      <c r="L87" s="59"/>
      <c r="M87" s="60"/>
    </row>
    <row r="88" spans="1:13" ht="13.5" thickBot="1">
      <c r="A88" s="288" t="s">
        <v>25</v>
      </c>
      <c r="B88" s="289"/>
      <c r="C88" s="61"/>
      <c r="D88" s="62"/>
      <c r="E88" s="193"/>
      <c r="F88" s="193"/>
      <c r="G88" s="193"/>
      <c r="H88" s="62" t="s">
        <v>12</v>
      </c>
      <c r="I88" s="64" t="s">
        <v>12</v>
      </c>
      <c r="J88" s="62"/>
      <c r="K88" s="62"/>
      <c r="L88" s="62"/>
      <c r="M88" s="64"/>
    </row>
    <row r="89" spans="1:13" ht="15.75" thickBot="1">
      <c r="A89" s="280" t="s">
        <v>56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308"/>
    </row>
    <row r="90" spans="1:13" ht="12.75">
      <c r="A90" s="24">
        <v>1</v>
      </c>
      <c r="B90" s="172" t="s">
        <v>104</v>
      </c>
      <c r="C90" s="53" t="s">
        <v>3</v>
      </c>
      <c r="D90" s="28">
        <v>5.5</v>
      </c>
      <c r="E90" s="176">
        <f>(K90+L90+M90)/27</f>
        <v>1.7777777777777777</v>
      </c>
      <c r="F90" s="176">
        <f>D90-E90</f>
        <v>3.7222222222222223</v>
      </c>
      <c r="G90" s="176">
        <f>(L90+M90)/27</f>
        <v>1.7777777777777777</v>
      </c>
      <c r="H90" s="28" t="s">
        <v>108</v>
      </c>
      <c r="I90" s="42" t="s">
        <v>5</v>
      </c>
      <c r="J90" s="28">
        <f>K90+L90</f>
        <v>30</v>
      </c>
      <c r="K90" s="28"/>
      <c r="L90" s="28">
        <v>30</v>
      </c>
      <c r="M90" s="173">
        <v>18</v>
      </c>
    </row>
    <row r="91" spans="1:13" ht="13.5" thickBot="1">
      <c r="A91" s="31">
        <v>2</v>
      </c>
      <c r="B91" s="127" t="s">
        <v>122</v>
      </c>
      <c r="C91" s="80" t="s">
        <v>3</v>
      </c>
      <c r="D91" s="164">
        <v>2</v>
      </c>
      <c r="E91" s="176">
        <f>(K91+L91+M91)/27</f>
        <v>1.1851851851851851</v>
      </c>
      <c r="F91" s="176">
        <f>D91-E91</f>
        <v>0.8148148148148149</v>
      </c>
      <c r="G91" s="176">
        <f>(L91+M91)/27</f>
        <v>0.07407407407407407</v>
      </c>
      <c r="H91" s="28" t="s">
        <v>108</v>
      </c>
      <c r="I91" s="43"/>
      <c r="J91" s="28">
        <f>K91+L91</f>
        <v>30</v>
      </c>
      <c r="K91" s="44">
        <v>30</v>
      </c>
      <c r="L91" s="44"/>
      <c r="M91" s="173">
        <v>2</v>
      </c>
    </row>
    <row r="92" spans="1:13" ht="12.75">
      <c r="A92" s="282" t="s">
        <v>22</v>
      </c>
      <c r="B92" s="283"/>
      <c r="C92" s="54"/>
      <c r="D92" s="56">
        <f>D90+D91</f>
        <v>7.5</v>
      </c>
      <c r="E92" s="179">
        <f>E90+E91</f>
        <v>2.962962962962963</v>
      </c>
      <c r="F92" s="179">
        <f>F90+F91</f>
        <v>4.537037037037037</v>
      </c>
      <c r="G92" s="179">
        <f>G90+G91</f>
        <v>1.8518518518518516</v>
      </c>
      <c r="H92" s="55" t="s">
        <v>12</v>
      </c>
      <c r="I92" s="57" t="s">
        <v>12</v>
      </c>
      <c r="J92" s="55">
        <f>J90+J91</f>
        <v>60</v>
      </c>
      <c r="K92" s="55">
        <f>K90+K91</f>
        <v>30</v>
      </c>
      <c r="L92" s="55">
        <f>L90+L91</f>
        <v>30</v>
      </c>
      <c r="M92" s="77">
        <f>M90+M91</f>
        <v>20</v>
      </c>
    </row>
    <row r="93" spans="1:13" ht="12.75">
      <c r="A93" s="290" t="s">
        <v>23</v>
      </c>
      <c r="B93" s="291"/>
      <c r="C93" s="58"/>
      <c r="D93" s="59"/>
      <c r="E93" s="195"/>
      <c r="F93" s="195"/>
      <c r="G93" s="195"/>
      <c r="H93" s="59" t="s">
        <v>12</v>
      </c>
      <c r="I93" s="60" t="s">
        <v>12</v>
      </c>
      <c r="J93" s="59"/>
      <c r="K93" s="59"/>
      <c r="L93" s="59"/>
      <c r="M93" s="60"/>
    </row>
    <row r="94" spans="1:13" ht="13.5" thickBot="1">
      <c r="A94" s="288" t="s">
        <v>25</v>
      </c>
      <c r="B94" s="289"/>
      <c r="C94" s="61"/>
      <c r="D94" s="63">
        <f>D90+D91</f>
        <v>7.5</v>
      </c>
      <c r="E94" s="193">
        <f>E90+E91</f>
        <v>2.962962962962963</v>
      </c>
      <c r="F94" s="193">
        <f>F90+F91</f>
        <v>4.537037037037037</v>
      </c>
      <c r="G94" s="193">
        <f>G90+G91</f>
        <v>1.8518518518518516</v>
      </c>
      <c r="H94" s="62" t="s">
        <v>12</v>
      </c>
      <c r="I94" s="64" t="s">
        <v>12</v>
      </c>
      <c r="J94" s="62">
        <f>J90+J91</f>
        <v>60</v>
      </c>
      <c r="K94" s="62">
        <f>K90+K91</f>
        <v>30</v>
      </c>
      <c r="L94" s="62">
        <f>L90+L91</f>
        <v>30</v>
      </c>
      <c r="M94" s="65">
        <f>M90+M91</f>
        <v>20</v>
      </c>
    </row>
    <row r="95" spans="1:13" ht="15.75" thickBot="1">
      <c r="A95" s="280" t="s">
        <v>42</v>
      </c>
      <c r="B95" s="281"/>
      <c r="C95" s="46"/>
      <c r="D95" s="47"/>
      <c r="E95" s="194"/>
      <c r="F95" s="194"/>
      <c r="G95" s="194"/>
      <c r="H95" s="47"/>
      <c r="I95" s="47"/>
      <c r="J95" s="47"/>
      <c r="K95" s="47"/>
      <c r="L95" s="47"/>
      <c r="M95" s="48"/>
    </row>
    <row r="96" spans="1:13" ht="13.5" thickBot="1">
      <c r="A96" s="24">
        <v>1</v>
      </c>
      <c r="B96" s="23" t="s">
        <v>59</v>
      </c>
      <c r="C96" s="24" t="s">
        <v>3</v>
      </c>
      <c r="D96" s="49">
        <v>6</v>
      </c>
      <c r="E96" s="175">
        <f>J96/27</f>
        <v>5.925925925925926</v>
      </c>
      <c r="F96" s="175">
        <f>D96-E96</f>
        <v>0.0740740740740744</v>
      </c>
      <c r="G96" s="175">
        <v>6</v>
      </c>
      <c r="H96" s="28" t="s">
        <v>108</v>
      </c>
      <c r="I96" s="24" t="s">
        <v>5</v>
      </c>
      <c r="J96" s="24">
        <f>K96+L96+M96</f>
        <v>160</v>
      </c>
      <c r="K96" s="24"/>
      <c r="L96" s="24"/>
      <c r="M96" s="26">
        <v>160</v>
      </c>
    </row>
    <row r="97" spans="1:13" ht="12.75">
      <c r="A97" s="282" t="s">
        <v>22</v>
      </c>
      <c r="B97" s="283"/>
      <c r="C97" s="54"/>
      <c r="D97" s="56">
        <f>D96</f>
        <v>6</v>
      </c>
      <c r="E97" s="179">
        <f>E96</f>
        <v>5.925925925925926</v>
      </c>
      <c r="F97" s="179">
        <f>F96</f>
        <v>0.0740740740740744</v>
      </c>
      <c r="G97" s="179">
        <f>G96</f>
        <v>6</v>
      </c>
      <c r="H97" s="55" t="s">
        <v>12</v>
      </c>
      <c r="I97" s="57" t="s">
        <v>12</v>
      </c>
      <c r="J97" s="55">
        <f>J96</f>
        <v>160</v>
      </c>
      <c r="K97" s="55">
        <f>K96</f>
        <v>0</v>
      </c>
      <c r="L97" s="55">
        <f>L96</f>
        <v>0</v>
      </c>
      <c r="M97" s="55">
        <f>M96</f>
        <v>160</v>
      </c>
    </row>
    <row r="98" spans="1:13" ht="12.75">
      <c r="A98" s="290" t="s">
        <v>23</v>
      </c>
      <c r="B98" s="291"/>
      <c r="C98" s="58"/>
      <c r="D98" s="59"/>
      <c r="E98" s="211"/>
      <c r="F98" s="195"/>
      <c r="G98" s="195"/>
      <c r="H98" s="59" t="s">
        <v>12</v>
      </c>
      <c r="I98" s="60" t="s">
        <v>12</v>
      </c>
      <c r="J98" s="59"/>
      <c r="K98" s="59"/>
      <c r="L98" s="59"/>
      <c r="M98" s="60"/>
    </row>
    <row r="99" spans="1:13" ht="13.5" thickBot="1">
      <c r="A99" s="288" t="s">
        <v>25</v>
      </c>
      <c r="B99" s="289"/>
      <c r="C99" s="61"/>
      <c r="D99" s="63">
        <f>D96</f>
        <v>6</v>
      </c>
      <c r="E99" s="193">
        <f>E96</f>
        <v>5.925925925925926</v>
      </c>
      <c r="F99" s="193">
        <f>F96</f>
        <v>0.0740740740740744</v>
      </c>
      <c r="G99" s="193">
        <f>G96</f>
        <v>6</v>
      </c>
      <c r="H99" s="62" t="s">
        <v>12</v>
      </c>
      <c r="I99" s="64" t="s">
        <v>12</v>
      </c>
      <c r="J99" s="62">
        <f>K99+L99+M99</f>
        <v>160</v>
      </c>
      <c r="K99" s="62"/>
      <c r="L99" s="62"/>
      <c r="M99" s="64">
        <f>M96</f>
        <v>160</v>
      </c>
    </row>
    <row r="100" spans="1:13" ht="15.75" thickBot="1">
      <c r="A100" s="280" t="s">
        <v>35</v>
      </c>
      <c r="B100" s="281"/>
      <c r="C100" s="47"/>
      <c r="D100" s="66"/>
      <c r="E100" s="200"/>
      <c r="F100" s="200"/>
      <c r="G100" s="200"/>
      <c r="H100" s="66"/>
      <c r="I100" s="66"/>
      <c r="J100" s="47"/>
      <c r="K100" s="47"/>
      <c r="L100" s="47"/>
      <c r="M100" s="48"/>
    </row>
    <row r="101" spans="1:13" ht="12.75">
      <c r="A101" s="318" t="s">
        <v>23</v>
      </c>
      <c r="B101" s="319"/>
      <c r="C101" s="68"/>
      <c r="D101" s="69"/>
      <c r="E101" s="201"/>
      <c r="F101" s="202"/>
      <c r="G101" s="203"/>
      <c r="H101" s="27"/>
      <c r="I101" s="70"/>
      <c r="J101" s="27"/>
      <c r="K101" s="70"/>
      <c r="L101" s="27"/>
      <c r="M101" s="41"/>
    </row>
    <row r="102" spans="1:13" ht="13.5" thickBot="1">
      <c r="A102" s="316" t="s">
        <v>101</v>
      </c>
      <c r="B102" s="317"/>
      <c r="C102" s="30"/>
      <c r="D102" s="71">
        <f>SUM(D99,D94,D88)</f>
        <v>13.5</v>
      </c>
      <c r="E102" s="204">
        <f>SUM(E99,E94,E88)</f>
        <v>8.88888888888889</v>
      </c>
      <c r="F102" s="204">
        <f>SUM(F99,F94,F88)</f>
        <v>4.611111111111112</v>
      </c>
      <c r="G102" s="204">
        <f>SUM(G99,G94,G88)</f>
        <v>7.851851851851851</v>
      </c>
      <c r="H102" s="30"/>
      <c r="I102" s="30"/>
      <c r="J102" s="72">
        <f>SUM(J99,J94,J88)</f>
        <v>220</v>
      </c>
      <c r="K102" s="72">
        <f>SUM(K99,K94,K88)</f>
        <v>30</v>
      </c>
      <c r="L102" s="72">
        <f>SUM(L99,L94,L88)</f>
        <v>30</v>
      </c>
      <c r="M102" s="72">
        <f>SUM(M99,M94,M88)</f>
        <v>180</v>
      </c>
    </row>
    <row r="103" spans="1:13" ht="13.5" thickBot="1">
      <c r="A103" s="314" t="s">
        <v>22</v>
      </c>
      <c r="B103" s="315"/>
      <c r="C103" s="74"/>
      <c r="D103" s="104">
        <f>D77+D86+D92+D97</f>
        <v>30</v>
      </c>
      <c r="E103" s="206">
        <f>E77+E86+E92+E97</f>
        <v>19.370370370370367</v>
      </c>
      <c r="F103" s="206">
        <f>F77+F86+F92+F97</f>
        <v>10.62962962962963</v>
      </c>
      <c r="G103" s="206">
        <f>G77+G86+G92+G97</f>
        <v>15.555555555555555</v>
      </c>
      <c r="H103" s="76"/>
      <c r="I103" s="76"/>
      <c r="J103" s="76">
        <f>J77+J86+J92+J97</f>
        <v>475</v>
      </c>
      <c r="K103" s="76">
        <f>K77+K86+K92+K97</f>
        <v>105</v>
      </c>
      <c r="L103" s="76">
        <f>L77+L86+L92+L97</f>
        <v>210</v>
      </c>
      <c r="M103" s="76">
        <f>M77+M86+M92+M97</f>
        <v>208</v>
      </c>
    </row>
    <row r="104" spans="1:13" ht="12.75">
      <c r="A104" s="264" t="s">
        <v>102</v>
      </c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</row>
    <row r="105" spans="1:13" ht="12.75">
      <c r="A105" s="265" t="s">
        <v>100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</row>
    <row r="107" spans="1:13" ht="15.75">
      <c r="A107" s="269" t="s">
        <v>47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</row>
    <row r="108" spans="1:13" ht="15.75">
      <c r="A108" s="254" t="s">
        <v>78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</row>
    <row r="109" spans="1:13" ht="15">
      <c r="A109" s="13"/>
      <c r="B109" s="15" t="s">
        <v>26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6" t="s">
        <v>27</v>
      </c>
      <c r="C110" s="16"/>
      <c r="D110" s="16"/>
      <c r="E110" s="12"/>
      <c r="F110" s="192" t="s">
        <v>120</v>
      </c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6" t="s">
        <v>44</v>
      </c>
      <c r="C111" s="16"/>
      <c r="D111" s="16"/>
      <c r="E111" s="12"/>
      <c r="F111" s="45" t="s">
        <v>121</v>
      </c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6" t="s">
        <v>45</v>
      </c>
      <c r="C112" s="16"/>
      <c r="D112" s="16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6" t="s">
        <v>28</v>
      </c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8" t="s">
        <v>106</v>
      </c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8" t="s">
        <v>107</v>
      </c>
      <c r="C115" s="16"/>
      <c r="D115" s="16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7" t="s">
        <v>66</v>
      </c>
      <c r="C116" s="12"/>
      <c r="D116" s="12"/>
      <c r="E116" s="12"/>
      <c r="F116" s="12"/>
      <c r="G116" s="14"/>
      <c r="H116" s="12"/>
      <c r="I116" s="12"/>
      <c r="J116" s="12"/>
      <c r="K116" s="12"/>
      <c r="L116" s="12"/>
      <c r="M116" s="12"/>
    </row>
    <row r="117" spans="1:13" ht="15.75" thickBot="1">
      <c r="A117" s="12"/>
      <c r="B117" s="17" t="s">
        <v>67</v>
      </c>
      <c r="C117" s="12"/>
      <c r="D117" s="12"/>
      <c r="E117" s="12"/>
      <c r="F117" s="12"/>
      <c r="G117" s="14"/>
      <c r="H117" s="12"/>
      <c r="I117" s="12"/>
      <c r="J117" s="12"/>
      <c r="K117" s="12"/>
      <c r="L117" s="12"/>
      <c r="M117" s="12"/>
    </row>
    <row r="118" spans="1:13" ht="13.5" thickBot="1">
      <c r="A118" s="236" t="s">
        <v>0</v>
      </c>
      <c r="B118" s="231" t="s">
        <v>14</v>
      </c>
      <c r="C118" s="275" t="s">
        <v>8</v>
      </c>
      <c r="D118" s="255" t="s">
        <v>9</v>
      </c>
      <c r="E118" s="256"/>
      <c r="F118" s="257"/>
      <c r="G118" s="228" t="s">
        <v>17</v>
      </c>
      <c r="H118" s="266" t="s">
        <v>18</v>
      </c>
      <c r="I118" s="228" t="s">
        <v>19</v>
      </c>
      <c r="J118" s="255" t="s">
        <v>11</v>
      </c>
      <c r="K118" s="256"/>
      <c r="L118" s="256"/>
      <c r="M118" s="257"/>
    </row>
    <row r="119" spans="1:13" ht="13.5" thickBot="1">
      <c r="A119" s="237"/>
      <c r="B119" s="232"/>
      <c r="C119" s="276"/>
      <c r="D119" s="271" t="s">
        <v>1</v>
      </c>
      <c r="E119" s="229" t="s">
        <v>15</v>
      </c>
      <c r="F119" s="258" t="s">
        <v>16</v>
      </c>
      <c r="G119" s="229"/>
      <c r="H119" s="267"/>
      <c r="I119" s="229"/>
      <c r="J119" s="271" t="s">
        <v>1</v>
      </c>
      <c r="K119" s="234" t="s">
        <v>20</v>
      </c>
      <c r="L119" s="235"/>
      <c r="M119" s="244" t="s">
        <v>10</v>
      </c>
    </row>
    <row r="120" spans="1:13" ht="12.75">
      <c r="A120" s="237"/>
      <c r="B120" s="232"/>
      <c r="C120" s="276"/>
      <c r="D120" s="271"/>
      <c r="E120" s="229"/>
      <c r="F120" s="258"/>
      <c r="G120" s="229"/>
      <c r="H120" s="267"/>
      <c r="I120" s="229"/>
      <c r="J120" s="271"/>
      <c r="K120" s="231" t="s">
        <v>4</v>
      </c>
      <c r="L120" s="231" t="s">
        <v>13</v>
      </c>
      <c r="M120" s="244"/>
    </row>
    <row r="121" spans="1:13" ht="12.75">
      <c r="A121" s="237"/>
      <c r="B121" s="232"/>
      <c r="C121" s="276"/>
      <c r="D121" s="271"/>
      <c r="E121" s="229"/>
      <c r="F121" s="258"/>
      <c r="G121" s="229"/>
      <c r="H121" s="267"/>
      <c r="I121" s="229"/>
      <c r="J121" s="271"/>
      <c r="K121" s="232"/>
      <c r="L121" s="232"/>
      <c r="M121" s="244"/>
    </row>
    <row r="122" spans="1:13" ht="12.75">
      <c r="A122" s="237"/>
      <c r="B122" s="232"/>
      <c r="C122" s="276"/>
      <c r="D122" s="271"/>
      <c r="E122" s="229"/>
      <c r="F122" s="258"/>
      <c r="G122" s="229"/>
      <c r="H122" s="267"/>
      <c r="I122" s="229"/>
      <c r="J122" s="271"/>
      <c r="K122" s="232"/>
      <c r="L122" s="232"/>
      <c r="M122" s="244"/>
    </row>
    <row r="123" spans="1:13" ht="12.75">
      <c r="A123" s="237"/>
      <c r="B123" s="232"/>
      <c r="C123" s="276"/>
      <c r="D123" s="271"/>
      <c r="E123" s="229"/>
      <c r="F123" s="258"/>
      <c r="G123" s="229"/>
      <c r="H123" s="267"/>
      <c r="I123" s="229"/>
      <c r="J123" s="271"/>
      <c r="K123" s="232"/>
      <c r="L123" s="232"/>
      <c r="M123" s="244"/>
    </row>
    <row r="124" spans="1:13" ht="13.5" thickBot="1">
      <c r="A124" s="238"/>
      <c r="B124" s="233"/>
      <c r="C124" s="277"/>
      <c r="D124" s="272"/>
      <c r="E124" s="230"/>
      <c r="F124" s="259"/>
      <c r="G124" s="230"/>
      <c r="H124" s="268"/>
      <c r="I124" s="230"/>
      <c r="J124" s="272"/>
      <c r="K124" s="233"/>
      <c r="L124" s="233"/>
      <c r="M124" s="245"/>
    </row>
    <row r="125" spans="1:13" ht="13.5" thickBot="1">
      <c r="A125" s="109"/>
      <c r="B125" s="110" t="s">
        <v>7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2"/>
    </row>
    <row r="126" spans="1:13" ht="15.75" thickBot="1">
      <c r="A126" s="239" t="s">
        <v>33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1"/>
    </row>
    <row r="127" spans="1:13" ht="12.75">
      <c r="A127" s="161">
        <v>1</v>
      </c>
      <c r="B127" s="158" t="s">
        <v>68</v>
      </c>
      <c r="C127" s="162" t="s">
        <v>36</v>
      </c>
      <c r="D127" s="117">
        <v>2</v>
      </c>
      <c r="E127" s="212">
        <f>(K127+L127+M127)/27</f>
        <v>1.2222222222222223</v>
      </c>
      <c r="F127" s="212">
        <f>D127-E127</f>
        <v>0.7777777777777777</v>
      </c>
      <c r="G127" s="212">
        <f>(L127+M127)/27</f>
        <v>1.2222222222222223</v>
      </c>
      <c r="H127" s="28" t="s">
        <v>108</v>
      </c>
      <c r="I127" s="163" t="s">
        <v>5</v>
      </c>
      <c r="J127" s="161">
        <f>K127+L127</f>
        <v>30</v>
      </c>
      <c r="K127" s="161">
        <v>0</v>
      </c>
      <c r="L127" s="161">
        <v>30</v>
      </c>
      <c r="M127" s="161">
        <v>3</v>
      </c>
    </row>
    <row r="128" spans="1:13" ht="13.5" thickBot="1">
      <c r="A128" s="44">
        <v>2</v>
      </c>
      <c r="B128" s="67" t="s">
        <v>64</v>
      </c>
      <c r="C128" s="80" t="s">
        <v>36</v>
      </c>
      <c r="D128" s="164">
        <v>3</v>
      </c>
      <c r="E128" s="215">
        <f>(K128+L128+M128)/27</f>
        <v>1.8518518518518519</v>
      </c>
      <c r="F128" s="176">
        <f>D128-E128</f>
        <v>1.1481481481481481</v>
      </c>
      <c r="G128" s="215">
        <f>(L128+M128)/27</f>
        <v>1.2962962962962963</v>
      </c>
      <c r="H128" s="28" t="s">
        <v>108</v>
      </c>
      <c r="I128" s="43" t="s">
        <v>5</v>
      </c>
      <c r="J128" s="44">
        <f>K128+L128</f>
        <v>45</v>
      </c>
      <c r="K128" s="44">
        <v>15</v>
      </c>
      <c r="L128" s="44">
        <v>30</v>
      </c>
      <c r="M128" s="52">
        <v>5</v>
      </c>
    </row>
    <row r="129" spans="1:13" ht="12.75">
      <c r="A129" s="242" t="s">
        <v>22</v>
      </c>
      <c r="B129" s="243"/>
      <c r="C129" s="132"/>
      <c r="D129" s="133">
        <f>D127+D128</f>
        <v>5</v>
      </c>
      <c r="E129" s="187">
        <f>E127+E128</f>
        <v>3.0740740740740744</v>
      </c>
      <c r="F129" s="187">
        <f>F127+F128</f>
        <v>1.9259259259259258</v>
      </c>
      <c r="G129" s="187">
        <f>G127+G128</f>
        <v>2.5185185185185186</v>
      </c>
      <c r="H129" s="134" t="s">
        <v>12</v>
      </c>
      <c r="I129" s="135" t="s">
        <v>12</v>
      </c>
      <c r="J129" s="134">
        <f>J127+J128</f>
        <v>75</v>
      </c>
      <c r="K129" s="134">
        <f>K127+K128</f>
        <v>15</v>
      </c>
      <c r="L129" s="134">
        <f>L127+L128</f>
        <v>60</v>
      </c>
      <c r="M129" s="136">
        <f>M127+M128</f>
        <v>8</v>
      </c>
    </row>
    <row r="130" spans="1:13" ht="12.75">
      <c r="A130" s="273" t="s">
        <v>23</v>
      </c>
      <c r="B130" s="274"/>
      <c r="C130" s="137"/>
      <c r="D130" s="138"/>
      <c r="E130" s="213"/>
      <c r="F130" s="213"/>
      <c r="G130" s="213"/>
      <c r="H130" s="138" t="s">
        <v>12</v>
      </c>
      <c r="I130" s="139" t="s">
        <v>12</v>
      </c>
      <c r="J130" s="138"/>
      <c r="K130" s="138"/>
      <c r="L130" s="138"/>
      <c r="M130" s="139"/>
    </row>
    <row r="131" spans="1:13" ht="13.5" thickBot="1">
      <c r="A131" s="260" t="s">
        <v>25</v>
      </c>
      <c r="B131" s="261"/>
      <c r="C131" s="141"/>
      <c r="D131" s="143"/>
      <c r="E131" s="189"/>
      <c r="F131" s="189"/>
      <c r="G131" s="189"/>
      <c r="H131" s="143" t="s">
        <v>12</v>
      </c>
      <c r="I131" s="144" t="s">
        <v>12</v>
      </c>
      <c r="J131" s="143"/>
      <c r="K131" s="143"/>
      <c r="L131" s="143"/>
      <c r="M131" s="144"/>
    </row>
    <row r="132" spans="1:13" ht="15.75" thickBot="1">
      <c r="A132" s="239" t="s">
        <v>56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1"/>
    </row>
    <row r="133" spans="1:13" ht="12.75">
      <c r="A133" s="113">
        <v>1</v>
      </c>
      <c r="B133" s="114" t="s">
        <v>49</v>
      </c>
      <c r="C133" s="115" t="s">
        <v>36</v>
      </c>
      <c r="D133" s="116">
        <v>3</v>
      </c>
      <c r="E133" s="212">
        <f>(K133+L133+M133)/27</f>
        <v>1.8518518518518519</v>
      </c>
      <c r="F133" s="212">
        <f aca="true" t="shared" si="1" ref="F133:F140">D133-E133</f>
        <v>1.1481481481481481</v>
      </c>
      <c r="G133" s="212">
        <f>(L133+M133)/27</f>
        <v>1.2962962962962963</v>
      </c>
      <c r="H133" s="113" t="s">
        <v>24</v>
      </c>
      <c r="I133" s="118" t="s">
        <v>5</v>
      </c>
      <c r="J133" s="113">
        <f aca="true" t="shared" si="2" ref="J133:J140">K133+L133</f>
        <v>45</v>
      </c>
      <c r="K133" s="113">
        <v>15</v>
      </c>
      <c r="L133" s="113">
        <v>30</v>
      </c>
      <c r="M133" s="119">
        <v>5</v>
      </c>
    </row>
    <row r="134" spans="1:13" ht="12.75">
      <c r="A134" s="120">
        <v>2</v>
      </c>
      <c r="B134" s="121" t="s">
        <v>69</v>
      </c>
      <c r="C134" s="122" t="s">
        <v>36</v>
      </c>
      <c r="D134" s="120">
        <v>2.5</v>
      </c>
      <c r="E134" s="214">
        <f aca="true" t="shared" si="3" ref="E134:E140">(K134+L134+M134)/27</f>
        <v>1.2962962962962963</v>
      </c>
      <c r="F134" s="214">
        <f t="shared" si="1"/>
        <v>1.2037037037037037</v>
      </c>
      <c r="G134" s="214">
        <f aca="true" t="shared" si="4" ref="G134:G140">(L134+M134)/27</f>
        <v>0.7407407407407407</v>
      </c>
      <c r="H134" s="28" t="s">
        <v>108</v>
      </c>
      <c r="I134" s="124" t="s">
        <v>5</v>
      </c>
      <c r="J134" s="120">
        <f t="shared" si="2"/>
        <v>30</v>
      </c>
      <c r="K134" s="120">
        <v>15</v>
      </c>
      <c r="L134" s="120">
        <v>15</v>
      </c>
      <c r="M134" s="125">
        <v>5</v>
      </c>
    </row>
    <row r="135" spans="1:13" ht="12.75">
      <c r="A135" s="165">
        <v>3</v>
      </c>
      <c r="B135" s="166" t="s">
        <v>70</v>
      </c>
      <c r="C135" s="167" t="s">
        <v>36</v>
      </c>
      <c r="D135" s="165">
        <v>3.5</v>
      </c>
      <c r="E135" s="214">
        <f t="shared" si="3"/>
        <v>1.8518518518518519</v>
      </c>
      <c r="F135" s="214">
        <f t="shared" si="1"/>
        <v>1.6481481481481481</v>
      </c>
      <c r="G135" s="214">
        <f t="shared" si="4"/>
        <v>1.2962962962962963</v>
      </c>
      <c r="H135" s="165" t="s">
        <v>24</v>
      </c>
      <c r="I135" s="168" t="s">
        <v>5</v>
      </c>
      <c r="J135" s="165">
        <f t="shared" si="2"/>
        <v>45</v>
      </c>
      <c r="K135" s="165">
        <v>15</v>
      </c>
      <c r="L135" s="165">
        <v>30</v>
      </c>
      <c r="M135" s="125">
        <v>5</v>
      </c>
    </row>
    <row r="136" spans="1:13" ht="12.75">
      <c r="A136" s="120">
        <v>4</v>
      </c>
      <c r="B136" s="121" t="s">
        <v>71</v>
      </c>
      <c r="C136" s="122" t="s">
        <v>36</v>
      </c>
      <c r="D136" s="120">
        <v>2.5</v>
      </c>
      <c r="E136" s="214">
        <f t="shared" si="3"/>
        <v>1.2222222222222223</v>
      </c>
      <c r="F136" s="214">
        <f t="shared" si="1"/>
        <v>1.2777777777777777</v>
      </c>
      <c r="G136" s="214">
        <f t="shared" si="4"/>
        <v>0.6666666666666666</v>
      </c>
      <c r="H136" s="28" t="s">
        <v>108</v>
      </c>
      <c r="I136" s="124" t="s">
        <v>5</v>
      </c>
      <c r="J136" s="120">
        <f t="shared" si="2"/>
        <v>30</v>
      </c>
      <c r="K136" s="120">
        <v>15</v>
      </c>
      <c r="L136" s="120">
        <v>15</v>
      </c>
      <c r="M136" s="125">
        <v>3</v>
      </c>
    </row>
    <row r="137" spans="1:13" ht="12.75">
      <c r="A137" s="120">
        <v>5</v>
      </c>
      <c r="B137" s="121" t="s">
        <v>72</v>
      </c>
      <c r="C137" s="122" t="s">
        <v>36</v>
      </c>
      <c r="D137" s="120">
        <v>2.5</v>
      </c>
      <c r="E137" s="214">
        <f t="shared" si="3"/>
        <v>1.2222222222222223</v>
      </c>
      <c r="F137" s="214">
        <f t="shared" si="1"/>
        <v>1.2777777777777777</v>
      </c>
      <c r="G137" s="214">
        <f t="shared" si="4"/>
        <v>0.6666666666666666</v>
      </c>
      <c r="H137" s="28" t="s">
        <v>108</v>
      </c>
      <c r="I137" s="124" t="s">
        <v>5</v>
      </c>
      <c r="J137" s="120">
        <f t="shared" si="2"/>
        <v>30</v>
      </c>
      <c r="K137" s="120">
        <v>15</v>
      </c>
      <c r="L137" s="120">
        <v>15</v>
      </c>
      <c r="M137" s="125">
        <v>3</v>
      </c>
    </row>
    <row r="138" spans="1:13" ht="12.75">
      <c r="A138" s="120">
        <v>6</v>
      </c>
      <c r="B138" s="121" t="s">
        <v>73</v>
      </c>
      <c r="C138" s="122" t="s">
        <v>36</v>
      </c>
      <c r="D138" s="120">
        <v>2.5</v>
      </c>
      <c r="E138" s="214">
        <f t="shared" si="3"/>
        <v>1.2222222222222223</v>
      </c>
      <c r="F138" s="214">
        <f t="shared" si="1"/>
        <v>1.2777777777777777</v>
      </c>
      <c r="G138" s="214">
        <f t="shared" si="4"/>
        <v>0.6666666666666666</v>
      </c>
      <c r="H138" s="120" t="s">
        <v>24</v>
      </c>
      <c r="I138" s="124" t="s">
        <v>5</v>
      </c>
      <c r="J138" s="120">
        <f t="shared" si="2"/>
        <v>30</v>
      </c>
      <c r="K138" s="120">
        <v>15</v>
      </c>
      <c r="L138" s="120">
        <v>15</v>
      </c>
      <c r="M138" s="125">
        <v>3</v>
      </c>
    </row>
    <row r="139" spans="1:13" ht="12.75">
      <c r="A139" s="120">
        <v>7</v>
      </c>
      <c r="B139" s="172" t="s">
        <v>104</v>
      </c>
      <c r="C139" s="122" t="s">
        <v>36</v>
      </c>
      <c r="D139" s="120">
        <v>5.5</v>
      </c>
      <c r="E139" s="214">
        <f t="shared" si="3"/>
        <v>1.7777777777777777</v>
      </c>
      <c r="F139" s="214">
        <f t="shared" si="1"/>
        <v>3.7222222222222223</v>
      </c>
      <c r="G139" s="214">
        <f t="shared" si="4"/>
        <v>1.7777777777777777</v>
      </c>
      <c r="H139" s="28" t="s">
        <v>108</v>
      </c>
      <c r="I139" s="124" t="s">
        <v>5</v>
      </c>
      <c r="J139" s="120">
        <f t="shared" si="2"/>
        <v>30</v>
      </c>
      <c r="K139" s="120"/>
      <c r="L139" s="120">
        <v>30</v>
      </c>
      <c r="M139" s="125">
        <v>18</v>
      </c>
    </row>
    <row r="140" spans="1:13" s="45" customFormat="1" ht="13.5" thickBot="1">
      <c r="A140" s="126">
        <v>8</v>
      </c>
      <c r="B140" s="127" t="s">
        <v>115</v>
      </c>
      <c r="C140" s="128" t="s">
        <v>36</v>
      </c>
      <c r="D140" s="222">
        <v>3</v>
      </c>
      <c r="E140" s="215">
        <f t="shared" si="3"/>
        <v>1.8518518518518519</v>
      </c>
      <c r="F140" s="215">
        <f t="shared" si="1"/>
        <v>1.1481481481481481</v>
      </c>
      <c r="G140" s="215">
        <f t="shared" si="4"/>
        <v>0.18518518518518517</v>
      </c>
      <c r="H140" s="28" t="s">
        <v>108</v>
      </c>
      <c r="I140" s="130" t="s">
        <v>6</v>
      </c>
      <c r="J140" s="129">
        <f t="shared" si="2"/>
        <v>45</v>
      </c>
      <c r="K140" s="129">
        <v>45</v>
      </c>
      <c r="L140" s="129"/>
      <c r="M140" s="131">
        <v>5</v>
      </c>
    </row>
    <row r="141" spans="1:13" ht="12.75">
      <c r="A141" s="242" t="s">
        <v>22</v>
      </c>
      <c r="B141" s="243"/>
      <c r="C141" s="132"/>
      <c r="D141" s="133">
        <f>SUM(D133:D140)</f>
        <v>25</v>
      </c>
      <c r="E141" s="187">
        <f>SUM(E133:E140)</f>
        <v>12.296296296296298</v>
      </c>
      <c r="F141" s="187">
        <f>SUM(F133:F140)</f>
        <v>12.703703703703704</v>
      </c>
      <c r="G141" s="187">
        <f>SUM(G133:G140)</f>
        <v>7.296296296296297</v>
      </c>
      <c r="H141" s="134" t="s">
        <v>12</v>
      </c>
      <c r="I141" s="135" t="s">
        <v>12</v>
      </c>
      <c r="J141" s="134">
        <f>SUM(J133:J140)</f>
        <v>285</v>
      </c>
      <c r="K141" s="134">
        <f>SUM(K133:K140)</f>
        <v>135</v>
      </c>
      <c r="L141" s="134">
        <f>SUM(L133:L140)</f>
        <v>150</v>
      </c>
      <c r="M141" s="136">
        <f>SUM(M133:M140)</f>
        <v>47</v>
      </c>
    </row>
    <row r="142" spans="1:13" ht="12.75">
      <c r="A142" s="273" t="s">
        <v>23</v>
      </c>
      <c r="B142" s="274"/>
      <c r="C142" s="137"/>
      <c r="D142" s="138"/>
      <c r="E142" s="213"/>
      <c r="F142" s="213"/>
      <c r="G142" s="213"/>
      <c r="H142" s="138" t="s">
        <v>12</v>
      </c>
      <c r="I142" s="139" t="s">
        <v>12</v>
      </c>
      <c r="J142" s="138"/>
      <c r="K142" s="138"/>
      <c r="L142" s="138"/>
      <c r="M142" s="139"/>
    </row>
    <row r="143" spans="1:13" ht="13.5" thickBot="1">
      <c r="A143" s="260" t="s">
        <v>25</v>
      </c>
      <c r="B143" s="261"/>
      <c r="C143" s="141"/>
      <c r="D143" s="142">
        <f>D141</f>
        <v>25</v>
      </c>
      <c r="E143" s="189">
        <f>E141</f>
        <v>12.296296296296298</v>
      </c>
      <c r="F143" s="189">
        <f>F141</f>
        <v>12.703703703703704</v>
      </c>
      <c r="G143" s="189">
        <f>G141</f>
        <v>7.296296296296297</v>
      </c>
      <c r="H143" s="143" t="s">
        <v>12</v>
      </c>
      <c r="I143" s="144" t="s">
        <v>12</v>
      </c>
      <c r="J143" s="143">
        <f>J141</f>
        <v>285</v>
      </c>
      <c r="K143" s="143">
        <f>K141</f>
        <v>135</v>
      </c>
      <c r="L143" s="143">
        <f>L141</f>
        <v>150</v>
      </c>
      <c r="M143" s="145">
        <f>M141</f>
        <v>47</v>
      </c>
    </row>
    <row r="144" spans="1:13" ht="15.75" thickBot="1">
      <c r="A144" s="239" t="s">
        <v>40</v>
      </c>
      <c r="B144" s="240"/>
      <c r="C144" s="146"/>
      <c r="D144" s="147"/>
      <c r="E144" s="216"/>
      <c r="F144" s="216"/>
      <c r="G144" s="216"/>
      <c r="H144" s="147"/>
      <c r="I144" s="147"/>
      <c r="J144" s="146"/>
      <c r="K144" s="146"/>
      <c r="L144" s="146"/>
      <c r="M144" s="169"/>
    </row>
    <row r="145" spans="1:13" ht="12.75">
      <c r="A145" s="224" t="s">
        <v>23</v>
      </c>
      <c r="B145" s="225"/>
      <c r="C145" s="149"/>
      <c r="D145" s="150"/>
      <c r="E145" s="217"/>
      <c r="F145" s="218"/>
      <c r="G145" s="219"/>
      <c r="H145" s="152"/>
      <c r="I145" s="151"/>
      <c r="J145" s="152"/>
      <c r="K145" s="151"/>
      <c r="L145" s="152"/>
      <c r="M145" s="170"/>
    </row>
    <row r="146" spans="1:13" ht="13.5" thickBot="1">
      <c r="A146" s="226" t="s">
        <v>101</v>
      </c>
      <c r="B146" s="227"/>
      <c r="C146" s="154"/>
      <c r="D146" s="155">
        <f>D143</f>
        <v>25</v>
      </c>
      <c r="E146" s="155">
        <f aca="true" t="shared" si="5" ref="E146:M146">E143</f>
        <v>12.296296296296298</v>
      </c>
      <c r="F146" s="155">
        <f t="shared" si="5"/>
        <v>12.703703703703704</v>
      </c>
      <c r="G146" s="155">
        <f t="shared" si="5"/>
        <v>7.296296296296297</v>
      </c>
      <c r="H146" s="155"/>
      <c r="I146" s="155"/>
      <c r="J146" s="155">
        <f t="shared" si="5"/>
        <v>285</v>
      </c>
      <c r="K146" s="155">
        <f t="shared" si="5"/>
        <v>135</v>
      </c>
      <c r="L146" s="155">
        <f t="shared" si="5"/>
        <v>150</v>
      </c>
      <c r="M146" s="155">
        <f t="shared" si="5"/>
        <v>47</v>
      </c>
    </row>
    <row r="147" spans="1:13" ht="13.5" thickBot="1">
      <c r="A147" s="262" t="s">
        <v>22</v>
      </c>
      <c r="B147" s="263"/>
      <c r="C147" s="159"/>
      <c r="D147" s="160">
        <f>D129+D141</f>
        <v>30</v>
      </c>
      <c r="E147" s="160">
        <f aca="true" t="shared" si="6" ref="E147:M147">E129+E141</f>
        <v>15.370370370370372</v>
      </c>
      <c r="F147" s="160">
        <f t="shared" si="6"/>
        <v>14.62962962962963</v>
      </c>
      <c r="G147" s="160">
        <f t="shared" si="6"/>
        <v>9.814814814814815</v>
      </c>
      <c r="H147" s="160"/>
      <c r="I147" s="160"/>
      <c r="J147" s="160">
        <f t="shared" si="6"/>
        <v>360</v>
      </c>
      <c r="K147" s="160">
        <f t="shared" si="6"/>
        <v>150</v>
      </c>
      <c r="L147" s="160">
        <f t="shared" si="6"/>
        <v>210</v>
      </c>
      <c r="M147" s="160">
        <f t="shared" si="6"/>
        <v>55</v>
      </c>
    </row>
    <row r="148" spans="1:13" ht="12.75">
      <c r="A148" s="264" t="s">
        <v>102</v>
      </c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</row>
    <row r="149" spans="1:13" ht="12.75">
      <c r="A149" s="265" t="s">
        <v>100</v>
      </c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</row>
    <row r="153" spans="1:13" ht="15.75">
      <c r="A153" s="269" t="s">
        <v>47</v>
      </c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</row>
    <row r="154" spans="1:13" ht="15.75">
      <c r="A154" s="254" t="s">
        <v>78</v>
      </c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</row>
    <row r="155" spans="1:13" ht="15">
      <c r="A155" s="13"/>
      <c r="B155" s="15" t="s">
        <v>26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6" t="s">
        <v>27</v>
      </c>
      <c r="C156" s="16"/>
      <c r="D156" s="16"/>
      <c r="E156" s="12"/>
      <c r="F156" s="192" t="s">
        <v>120</v>
      </c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6" t="s">
        <v>44</v>
      </c>
      <c r="C157" s="16"/>
      <c r="D157" s="16"/>
      <c r="E157" s="12"/>
      <c r="F157" s="45" t="s">
        <v>121</v>
      </c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6" t="s">
        <v>45</v>
      </c>
      <c r="C158" s="16"/>
      <c r="D158" s="16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6" t="s">
        <v>28</v>
      </c>
      <c r="C159" s="16"/>
      <c r="D159" s="16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8" t="s">
        <v>106</v>
      </c>
      <c r="C160" s="16"/>
      <c r="D160" s="16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8" t="s">
        <v>107</v>
      </c>
      <c r="C161" s="16"/>
      <c r="D161" s="16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7" t="s">
        <v>66</v>
      </c>
      <c r="C162" s="12"/>
      <c r="D162" s="12"/>
      <c r="E162" s="12"/>
      <c r="F162" s="12"/>
      <c r="G162" s="14"/>
      <c r="H162" s="12"/>
      <c r="I162" s="12"/>
      <c r="J162" s="12"/>
      <c r="K162" s="12"/>
      <c r="L162" s="12"/>
      <c r="M162" s="12"/>
    </row>
    <row r="163" spans="1:13" ht="15.75" thickBot="1">
      <c r="A163" s="12"/>
      <c r="B163" s="17" t="s">
        <v>74</v>
      </c>
      <c r="C163" s="12"/>
      <c r="D163" s="12"/>
      <c r="E163" s="12"/>
      <c r="F163" s="12"/>
      <c r="G163" s="14"/>
      <c r="H163" s="12"/>
      <c r="I163" s="12"/>
      <c r="J163" s="12"/>
      <c r="K163" s="12"/>
      <c r="L163" s="12"/>
      <c r="M163" s="12"/>
    </row>
    <row r="164" spans="1:13" ht="13.5" thickBot="1">
      <c r="A164" s="236" t="s">
        <v>0</v>
      </c>
      <c r="B164" s="231" t="s">
        <v>14</v>
      </c>
      <c r="C164" s="275" t="s">
        <v>8</v>
      </c>
      <c r="D164" s="255" t="s">
        <v>9</v>
      </c>
      <c r="E164" s="256"/>
      <c r="F164" s="257"/>
      <c r="G164" s="228" t="s">
        <v>17</v>
      </c>
      <c r="H164" s="266" t="s">
        <v>18</v>
      </c>
      <c r="I164" s="228" t="s">
        <v>19</v>
      </c>
      <c r="J164" s="255" t="s">
        <v>11</v>
      </c>
      <c r="K164" s="256"/>
      <c r="L164" s="256"/>
      <c r="M164" s="257"/>
    </row>
    <row r="165" spans="1:13" ht="13.5" thickBot="1">
      <c r="A165" s="237"/>
      <c r="B165" s="232"/>
      <c r="C165" s="276"/>
      <c r="D165" s="271" t="s">
        <v>1</v>
      </c>
      <c r="E165" s="229" t="s">
        <v>15</v>
      </c>
      <c r="F165" s="258" t="s">
        <v>16</v>
      </c>
      <c r="G165" s="229"/>
      <c r="H165" s="267"/>
      <c r="I165" s="229"/>
      <c r="J165" s="271" t="s">
        <v>1</v>
      </c>
      <c r="K165" s="234" t="s">
        <v>20</v>
      </c>
      <c r="L165" s="235"/>
      <c r="M165" s="244" t="s">
        <v>10</v>
      </c>
    </row>
    <row r="166" spans="1:13" ht="12.75">
      <c r="A166" s="237"/>
      <c r="B166" s="232"/>
      <c r="C166" s="276"/>
      <c r="D166" s="271"/>
      <c r="E166" s="229"/>
      <c r="F166" s="258"/>
      <c r="G166" s="229"/>
      <c r="H166" s="267"/>
      <c r="I166" s="229"/>
      <c r="J166" s="271"/>
      <c r="K166" s="231" t="s">
        <v>4</v>
      </c>
      <c r="L166" s="231" t="s">
        <v>13</v>
      </c>
      <c r="M166" s="244"/>
    </row>
    <row r="167" spans="1:13" ht="12.75">
      <c r="A167" s="237"/>
      <c r="B167" s="232"/>
      <c r="C167" s="276"/>
      <c r="D167" s="271"/>
      <c r="E167" s="229"/>
      <c r="F167" s="258"/>
      <c r="G167" s="229"/>
      <c r="H167" s="267"/>
      <c r="I167" s="229"/>
      <c r="J167" s="271"/>
      <c r="K167" s="232"/>
      <c r="L167" s="232"/>
      <c r="M167" s="244"/>
    </row>
    <row r="168" spans="1:13" ht="12.75">
      <c r="A168" s="237"/>
      <c r="B168" s="232"/>
      <c r="C168" s="276"/>
      <c r="D168" s="271"/>
      <c r="E168" s="229"/>
      <c r="F168" s="258"/>
      <c r="G168" s="229"/>
      <c r="H168" s="267"/>
      <c r="I168" s="229"/>
      <c r="J168" s="271"/>
      <c r="K168" s="232"/>
      <c r="L168" s="232"/>
      <c r="M168" s="244"/>
    </row>
    <row r="169" spans="1:13" ht="12.75">
      <c r="A169" s="237"/>
      <c r="B169" s="232"/>
      <c r="C169" s="276"/>
      <c r="D169" s="271"/>
      <c r="E169" s="229"/>
      <c r="F169" s="258"/>
      <c r="G169" s="229"/>
      <c r="H169" s="267"/>
      <c r="I169" s="229"/>
      <c r="J169" s="271"/>
      <c r="K169" s="232"/>
      <c r="L169" s="232"/>
      <c r="M169" s="244"/>
    </row>
    <row r="170" spans="1:13" ht="13.5" thickBot="1">
      <c r="A170" s="238"/>
      <c r="B170" s="233"/>
      <c r="C170" s="277"/>
      <c r="D170" s="272"/>
      <c r="E170" s="230"/>
      <c r="F170" s="259"/>
      <c r="G170" s="230"/>
      <c r="H170" s="268"/>
      <c r="I170" s="230"/>
      <c r="J170" s="272"/>
      <c r="K170" s="233"/>
      <c r="L170" s="233"/>
      <c r="M170" s="245"/>
    </row>
    <row r="171" spans="1:13" ht="13.5" thickBot="1">
      <c r="A171" s="109"/>
      <c r="B171" s="110" t="s">
        <v>7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2"/>
    </row>
    <row r="172" spans="1:13" ht="15.75" thickBot="1">
      <c r="A172" s="239" t="s">
        <v>56</v>
      </c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1"/>
    </row>
    <row r="173" spans="1:13" ht="12.75">
      <c r="A173" s="113">
        <v>1</v>
      </c>
      <c r="B173" s="114" t="s">
        <v>75</v>
      </c>
      <c r="C173" s="115" t="s">
        <v>41</v>
      </c>
      <c r="D173" s="116">
        <v>2.5</v>
      </c>
      <c r="E173" s="212">
        <f>(K173+L173+M173)/27</f>
        <v>1.2222222222222223</v>
      </c>
      <c r="F173" s="212">
        <f>D173-E173</f>
        <v>1.2777777777777777</v>
      </c>
      <c r="G173" s="212">
        <f>(L173+M173)/27</f>
        <v>0.6666666666666666</v>
      </c>
      <c r="H173" s="113" t="s">
        <v>24</v>
      </c>
      <c r="I173" s="118" t="s">
        <v>5</v>
      </c>
      <c r="J173" s="181">
        <f>K173+L173</f>
        <v>30</v>
      </c>
      <c r="K173" s="113">
        <v>15</v>
      </c>
      <c r="L173" s="113">
        <v>15</v>
      </c>
      <c r="M173" s="119">
        <v>3</v>
      </c>
    </row>
    <row r="174" spans="1:13" ht="12.75">
      <c r="A174" s="120">
        <v>2</v>
      </c>
      <c r="B174" s="121" t="s">
        <v>76</v>
      </c>
      <c r="C174" s="122" t="s">
        <v>41</v>
      </c>
      <c r="D174" s="123">
        <v>3.5</v>
      </c>
      <c r="E174" s="214">
        <f>(K174+L174+M174)/27</f>
        <v>1.8518518518518519</v>
      </c>
      <c r="F174" s="214">
        <f>D174-E174</f>
        <v>1.6481481481481481</v>
      </c>
      <c r="G174" s="214">
        <f>(L174+M174)/27</f>
        <v>1.2962962962962963</v>
      </c>
      <c r="H174" s="120" t="s">
        <v>24</v>
      </c>
      <c r="I174" s="124" t="s">
        <v>5</v>
      </c>
      <c r="J174" s="120">
        <f>K174+L174</f>
        <v>45</v>
      </c>
      <c r="K174" s="120">
        <v>15</v>
      </c>
      <c r="L174" s="120">
        <v>30</v>
      </c>
      <c r="M174" s="125">
        <v>5</v>
      </c>
    </row>
    <row r="175" spans="1:13" ht="12.75">
      <c r="A175" s="120">
        <v>3</v>
      </c>
      <c r="B175" s="121" t="s">
        <v>77</v>
      </c>
      <c r="C175" s="122" t="s">
        <v>41</v>
      </c>
      <c r="D175" s="123">
        <v>2.5</v>
      </c>
      <c r="E175" s="214">
        <f>(K175+L175+M175)/27</f>
        <v>1.2222222222222223</v>
      </c>
      <c r="F175" s="214">
        <f>D175-E175</f>
        <v>1.2777777777777777</v>
      </c>
      <c r="G175" s="214">
        <f>(L175+M175)/27</f>
        <v>0.6666666666666666</v>
      </c>
      <c r="H175" s="28" t="s">
        <v>108</v>
      </c>
      <c r="I175" s="124" t="s">
        <v>5</v>
      </c>
      <c r="J175" s="120">
        <f>K175+L175</f>
        <v>30</v>
      </c>
      <c r="K175" s="120">
        <v>15</v>
      </c>
      <c r="L175" s="120">
        <v>15</v>
      </c>
      <c r="M175" s="125">
        <v>3</v>
      </c>
    </row>
    <row r="176" spans="1:13" ht="12.75">
      <c r="A176" s="120">
        <v>4</v>
      </c>
      <c r="B176" s="172" t="s">
        <v>103</v>
      </c>
      <c r="C176" s="122" t="s">
        <v>41</v>
      </c>
      <c r="D176" s="123">
        <v>14</v>
      </c>
      <c r="E176" s="214">
        <f>(K176+L176+M176)/27</f>
        <v>2.888888888888889</v>
      </c>
      <c r="F176" s="214">
        <f>D176-E176</f>
        <v>11.11111111111111</v>
      </c>
      <c r="G176" s="214">
        <f>(L176+M176)/27</f>
        <v>2.888888888888889</v>
      </c>
      <c r="H176" s="28" t="s">
        <v>108</v>
      </c>
      <c r="I176" s="124" t="s">
        <v>5</v>
      </c>
      <c r="J176" s="120">
        <f>K176+L176</f>
        <v>30</v>
      </c>
      <c r="K176" s="120"/>
      <c r="L176" s="120">
        <v>30</v>
      </c>
      <c r="M176" s="125">
        <v>48</v>
      </c>
    </row>
    <row r="177" spans="1:13" ht="13.5" thickBot="1">
      <c r="A177" s="126">
        <v>5</v>
      </c>
      <c r="B177" s="127" t="s">
        <v>105</v>
      </c>
      <c r="C177" s="128" t="s">
        <v>41</v>
      </c>
      <c r="D177" s="186">
        <v>7.25</v>
      </c>
      <c r="E177" s="215">
        <f>(K177+L177+M177)/27</f>
        <v>3.5185185185185186</v>
      </c>
      <c r="F177" s="215">
        <f>D177-E177</f>
        <v>3.7314814814814814</v>
      </c>
      <c r="G177" s="215">
        <f>(L177+M177)/27</f>
        <v>0.18518518518518517</v>
      </c>
      <c r="H177" s="28" t="s">
        <v>108</v>
      </c>
      <c r="I177" s="130" t="s">
        <v>6</v>
      </c>
      <c r="J177" s="129">
        <f>K177+L177</f>
        <v>90</v>
      </c>
      <c r="K177" s="129">
        <v>90</v>
      </c>
      <c r="L177" s="129"/>
      <c r="M177" s="131">
        <v>5</v>
      </c>
    </row>
    <row r="178" spans="1:13" ht="12.75">
      <c r="A178" s="242" t="s">
        <v>22</v>
      </c>
      <c r="B178" s="243"/>
      <c r="C178" s="132"/>
      <c r="D178" s="187">
        <f>SUM(D173:D177)</f>
        <v>29.75</v>
      </c>
      <c r="E178" s="187">
        <f>SUM(E173:E177)</f>
        <v>10.703703703703704</v>
      </c>
      <c r="F178" s="187">
        <f>SUM(F173:F177)</f>
        <v>19.046296296296294</v>
      </c>
      <c r="G178" s="187">
        <f>SUM(G173:G177)</f>
        <v>5.703703703703703</v>
      </c>
      <c r="H178" s="134" t="s">
        <v>12</v>
      </c>
      <c r="I178" s="135" t="s">
        <v>12</v>
      </c>
      <c r="J178" s="134">
        <f>SUM(J173:J177)</f>
        <v>225</v>
      </c>
      <c r="K178" s="134">
        <f>SUM(K173:K177)</f>
        <v>135</v>
      </c>
      <c r="L178" s="134">
        <f>SUM(L173:L177)</f>
        <v>90</v>
      </c>
      <c r="M178" s="136">
        <f>SUM(M173:M177)</f>
        <v>64</v>
      </c>
    </row>
    <row r="179" spans="1:13" ht="12.75">
      <c r="A179" s="273" t="s">
        <v>23</v>
      </c>
      <c r="B179" s="274"/>
      <c r="C179" s="137"/>
      <c r="D179" s="138"/>
      <c r="E179" s="213"/>
      <c r="F179" s="213"/>
      <c r="G179" s="213"/>
      <c r="H179" s="138" t="s">
        <v>12</v>
      </c>
      <c r="I179" s="139" t="s">
        <v>12</v>
      </c>
      <c r="J179" s="138"/>
      <c r="K179" s="138"/>
      <c r="L179" s="138"/>
      <c r="M179" s="140"/>
    </row>
    <row r="180" spans="1:13" ht="13.5" thickBot="1">
      <c r="A180" s="260" t="s">
        <v>25</v>
      </c>
      <c r="B180" s="261"/>
      <c r="C180" s="141"/>
      <c r="D180" s="189">
        <f>D178</f>
        <v>29.75</v>
      </c>
      <c r="E180" s="189">
        <f>E178</f>
        <v>10.703703703703704</v>
      </c>
      <c r="F180" s="189">
        <f>F178</f>
        <v>19.046296296296294</v>
      </c>
      <c r="G180" s="189">
        <f>G178</f>
        <v>5.703703703703703</v>
      </c>
      <c r="H180" s="143" t="s">
        <v>12</v>
      </c>
      <c r="I180" s="144" t="s">
        <v>12</v>
      </c>
      <c r="J180" s="143">
        <f>J178</f>
        <v>225</v>
      </c>
      <c r="K180" s="143">
        <f>K178</f>
        <v>135</v>
      </c>
      <c r="L180" s="143">
        <f>L178</f>
        <v>90</v>
      </c>
      <c r="M180" s="145">
        <f>M178</f>
        <v>64</v>
      </c>
    </row>
    <row r="181" spans="1:13" ht="13.5" thickBot="1">
      <c r="A181" s="246" t="s">
        <v>34</v>
      </c>
      <c r="B181" s="247"/>
      <c r="C181" s="82"/>
      <c r="D181" s="87"/>
      <c r="E181" s="209"/>
      <c r="F181" s="209"/>
      <c r="G181" s="209"/>
      <c r="H181" s="87"/>
      <c r="I181" s="87"/>
      <c r="J181" s="87"/>
      <c r="K181" s="87"/>
      <c r="L181" s="87"/>
      <c r="M181" s="88"/>
    </row>
    <row r="182" spans="1:13" ht="13.5" thickBot="1">
      <c r="A182" s="89">
        <v>1</v>
      </c>
      <c r="B182" s="90" t="s">
        <v>38</v>
      </c>
      <c r="C182" s="91" t="s">
        <v>41</v>
      </c>
      <c r="D182" s="89">
        <v>0.25</v>
      </c>
      <c r="E182" s="183">
        <v>0.25</v>
      </c>
      <c r="F182" s="183">
        <f>D182-E182</f>
        <v>0</v>
      </c>
      <c r="G182" s="183">
        <f>(L182+M182)/27</f>
        <v>0</v>
      </c>
      <c r="H182" s="89" t="s">
        <v>21</v>
      </c>
      <c r="I182" s="89" t="s">
        <v>5</v>
      </c>
      <c r="J182" s="89">
        <f>K182+L182+M182</f>
        <v>2</v>
      </c>
      <c r="K182" s="89">
        <v>2</v>
      </c>
      <c r="L182" s="89"/>
      <c r="M182" s="92">
        <v>0</v>
      </c>
    </row>
    <row r="183" spans="1:13" ht="12.75">
      <c r="A183" s="248" t="s">
        <v>22</v>
      </c>
      <c r="B183" s="249"/>
      <c r="C183" s="83"/>
      <c r="D183" s="184">
        <f>SUM(D182:D182)</f>
        <v>0.25</v>
      </c>
      <c r="E183" s="184">
        <f>SUM(E182:E182)</f>
        <v>0.25</v>
      </c>
      <c r="F183" s="184">
        <f>SUM(F182:F182)</f>
        <v>0</v>
      </c>
      <c r="G183" s="184">
        <f>SUM(G182:G182)</f>
        <v>0</v>
      </c>
      <c r="H183" s="84" t="s">
        <v>12</v>
      </c>
      <c r="I183" s="85" t="s">
        <v>12</v>
      </c>
      <c r="J183" s="84">
        <f>SUM(J182:J182)</f>
        <v>2</v>
      </c>
      <c r="K183" s="84">
        <f>SUM(K182:K182)</f>
        <v>2</v>
      </c>
      <c r="L183" s="98">
        <f>SUM(L182:L182)</f>
        <v>0</v>
      </c>
      <c r="M183" s="98">
        <f>SUM(M182:M182)</f>
        <v>0</v>
      </c>
    </row>
    <row r="184" spans="1:13" ht="12.75">
      <c r="A184" s="250" t="s">
        <v>23</v>
      </c>
      <c r="B184" s="251"/>
      <c r="C184" s="93"/>
      <c r="D184" s="94"/>
      <c r="E184" s="208"/>
      <c r="F184" s="208"/>
      <c r="G184" s="208"/>
      <c r="H184" s="94" t="s">
        <v>12</v>
      </c>
      <c r="I184" s="95" t="s">
        <v>12</v>
      </c>
      <c r="J184" s="94"/>
      <c r="K184" s="94"/>
      <c r="L184" s="94"/>
      <c r="M184" s="95"/>
    </row>
    <row r="185" spans="1:13" ht="13.5" thickBot="1">
      <c r="A185" s="252" t="s">
        <v>25</v>
      </c>
      <c r="B185" s="253"/>
      <c r="C185" s="96"/>
      <c r="D185" s="86"/>
      <c r="E185" s="207"/>
      <c r="F185" s="207"/>
      <c r="G185" s="207"/>
      <c r="H185" s="86" t="s">
        <v>12</v>
      </c>
      <c r="I185" s="97" t="s">
        <v>12</v>
      </c>
      <c r="J185" s="86"/>
      <c r="K185" s="86"/>
      <c r="L185" s="86"/>
      <c r="M185" s="97"/>
    </row>
    <row r="186" spans="1:13" ht="15.75" thickBot="1">
      <c r="A186" s="239" t="s">
        <v>43</v>
      </c>
      <c r="B186" s="240"/>
      <c r="C186" s="146"/>
      <c r="D186" s="147"/>
      <c r="E186" s="216"/>
      <c r="F186" s="216"/>
      <c r="G186" s="216"/>
      <c r="H186" s="147"/>
      <c r="I186" s="147"/>
      <c r="J186" s="146"/>
      <c r="K186" s="146"/>
      <c r="L186" s="146"/>
      <c r="M186" s="148"/>
    </row>
    <row r="187" spans="1:13" ht="12.75">
      <c r="A187" s="224" t="s">
        <v>23</v>
      </c>
      <c r="B187" s="225"/>
      <c r="C187" s="149"/>
      <c r="D187" s="150"/>
      <c r="E187" s="217"/>
      <c r="F187" s="218"/>
      <c r="G187" s="219"/>
      <c r="H187" s="152"/>
      <c r="I187" s="151"/>
      <c r="J187" s="152"/>
      <c r="K187" s="151"/>
      <c r="L187" s="152"/>
      <c r="M187" s="153"/>
    </row>
    <row r="188" spans="1:13" ht="13.5" thickBot="1">
      <c r="A188" s="226" t="s">
        <v>101</v>
      </c>
      <c r="B188" s="227"/>
      <c r="C188" s="154"/>
      <c r="D188" s="188">
        <f>SUM(D180)</f>
        <v>29.75</v>
      </c>
      <c r="E188" s="188">
        <f>SUM(E180)</f>
        <v>10.703703703703704</v>
      </c>
      <c r="F188" s="188">
        <f>SUM(F180)</f>
        <v>19.046296296296294</v>
      </c>
      <c r="G188" s="188">
        <f>SUM(G180)</f>
        <v>5.703703703703703</v>
      </c>
      <c r="H188" s="154"/>
      <c r="I188" s="154"/>
      <c r="J188" s="156">
        <f>SUM(J180)</f>
        <v>225</v>
      </c>
      <c r="K188" s="156">
        <f>SUM(K180)</f>
        <v>135</v>
      </c>
      <c r="L188" s="156">
        <f>SUM(L180)</f>
        <v>90</v>
      </c>
      <c r="M188" s="157">
        <f>SUM(M180)</f>
        <v>64</v>
      </c>
    </row>
    <row r="189" spans="1:13" ht="13.5" thickBot="1">
      <c r="A189" s="262" t="s">
        <v>22</v>
      </c>
      <c r="B189" s="263"/>
      <c r="C189" s="159"/>
      <c r="D189" s="160">
        <f>D178+D183</f>
        <v>30</v>
      </c>
      <c r="E189" s="220">
        <f aca="true" t="shared" si="7" ref="E189:M189">E178+E183</f>
        <v>10.953703703703704</v>
      </c>
      <c r="F189" s="220">
        <f t="shared" si="7"/>
        <v>19.046296296296294</v>
      </c>
      <c r="G189" s="220">
        <f t="shared" si="7"/>
        <v>5.703703703703703</v>
      </c>
      <c r="H189" s="160"/>
      <c r="I189" s="160"/>
      <c r="J189" s="185">
        <f t="shared" si="7"/>
        <v>227</v>
      </c>
      <c r="K189" s="185">
        <f t="shared" si="7"/>
        <v>137</v>
      </c>
      <c r="L189" s="185">
        <f t="shared" si="7"/>
        <v>90</v>
      </c>
      <c r="M189" s="185">
        <f t="shared" si="7"/>
        <v>64</v>
      </c>
    </row>
    <row r="190" spans="1:13" ht="12.75">
      <c r="A190" s="264" t="s">
        <v>102</v>
      </c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</row>
    <row r="191" spans="1:13" ht="12.75">
      <c r="A191" s="265" t="s">
        <v>100</v>
      </c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</row>
    <row r="193" ht="12.75">
      <c r="A193" s="192"/>
    </row>
    <row r="199" ht="13.5" customHeight="1"/>
    <row r="200" ht="13.5" customHeight="1"/>
    <row r="251" ht="12.75" customHeight="1"/>
  </sheetData>
  <sheetProtection/>
  <mergeCells count="144">
    <mergeCell ref="K119:L119"/>
    <mergeCell ref="E119:E124"/>
    <mergeCell ref="F119:F124"/>
    <mergeCell ref="D119:D124"/>
    <mergeCell ref="A118:A124"/>
    <mergeCell ref="A145:B145"/>
    <mergeCell ref="K120:K124"/>
    <mergeCell ref="L120:L124"/>
    <mergeCell ref="I118:I124"/>
    <mergeCell ref="H118:H124"/>
    <mergeCell ref="A147:B147"/>
    <mergeCell ref="A130:B130"/>
    <mergeCell ref="A131:B131"/>
    <mergeCell ref="A146:B146"/>
    <mergeCell ref="A126:M126"/>
    <mergeCell ref="A101:B101"/>
    <mergeCell ref="A104:M104"/>
    <mergeCell ref="A105:M105"/>
    <mergeCell ref="A102:B102"/>
    <mergeCell ref="A129:B129"/>
    <mergeCell ref="A77:B77"/>
    <mergeCell ref="A78:B78"/>
    <mergeCell ref="A79:B79"/>
    <mergeCell ref="A89:M89"/>
    <mergeCell ref="A93:B93"/>
    <mergeCell ref="A98:B98"/>
    <mergeCell ref="A92:B92"/>
    <mergeCell ref="A88:B88"/>
    <mergeCell ref="A99:B99"/>
    <mergeCell ref="A97:B97"/>
    <mergeCell ref="A144:B144"/>
    <mergeCell ref="J165:J170"/>
    <mergeCell ref="B164:B170"/>
    <mergeCell ref="J119:J124"/>
    <mergeCell ref="C118:C124"/>
    <mergeCell ref="B118:B124"/>
    <mergeCell ref="A100:B100"/>
    <mergeCell ref="A141:B141"/>
    <mergeCell ref="A148:M148"/>
    <mergeCell ref="A103:B103"/>
    <mergeCell ref="A142:B142"/>
    <mergeCell ref="A143:B143"/>
    <mergeCell ref="A132:M132"/>
    <mergeCell ref="J118:M118"/>
    <mergeCell ref="A107:M107"/>
    <mergeCell ref="M119:M124"/>
    <mergeCell ref="G118:G124"/>
    <mergeCell ref="A108:M108"/>
    <mergeCell ref="D118:F118"/>
    <mergeCell ref="A94:B94"/>
    <mergeCell ref="A46:B46"/>
    <mergeCell ref="A47:B47"/>
    <mergeCell ref="K68:L68"/>
    <mergeCell ref="D67:F67"/>
    <mergeCell ref="A49:B49"/>
    <mergeCell ref="A50:B50"/>
    <mergeCell ref="F68:F73"/>
    <mergeCell ref="J68:J73"/>
    <mergeCell ref="A51:B51"/>
    <mergeCell ref="A87:B87"/>
    <mergeCell ref="C67:C73"/>
    <mergeCell ref="A80:M80"/>
    <mergeCell ref="M68:M73"/>
    <mergeCell ref="K69:K73"/>
    <mergeCell ref="L69:L73"/>
    <mergeCell ref="A67:A73"/>
    <mergeCell ref="B67:B73"/>
    <mergeCell ref="A86:B86"/>
    <mergeCell ref="A75:B75"/>
    <mergeCell ref="A52:B52"/>
    <mergeCell ref="A57:M57"/>
    <mergeCell ref="G67:G73"/>
    <mergeCell ref="A53:M53"/>
    <mergeCell ref="A54:M54"/>
    <mergeCell ref="A56:M56"/>
    <mergeCell ref="I67:I73"/>
    <mergeCell ref="H67:H73"/>
    <mergeCell ref="J67:M67"/>
    <mergeCell ref="E13:E18"/>
    <mergeCell ref="A29:M29"/>
    <mergeCell ref="A27:B27"/>
    <mergeCell ref="A28:B28"/>
    <mergeCell ref="F13:F18"/>
    <mergeCell ref="G12:G18"/>
    <mergeCell ref="J12:M12"/>
    <mergeCell ref="M13:M18"/>
    <mergeCell ref="K14:K18"/>
    <mergeCell ref="I12:I18"/>
    <mergeCell ref="A20:B20"/>
    <mergeCell ref="A34:B34"/>
    <mergeCell ref="A32:B32"/>
    <mergeCell ref="A38:B38"/>
    <mergeCell ref="A35:M35"/>
    <mergeCell ref="A37:B37"/>
    <mergeCell ref="A1:M1"/>
    <mergeCell ref="A12:A18"/>
    <mergeCell ref="B12:B18"/>
    <mergeCell ref="C12:C18"/>
    <mergeCell ref="D12:F12"/>
    <mergeCell ref="D13:D18"/>
    <mergeCell ref="L14:L18"/>
    <mergeCell ref="A2:M2"/>
    <mergeCell ref="J13:J18"/>
    <mergeCell ref="H12:H18"/>
    <mergeCell ref="K13:L13"/>
    <mergeCell ref="A95:B95"/>
    <mergeCell ref="A26:B26"/>
    <mergeCell ref="D68:D73"/>
    <mergeCell ref="E68:E73"/>
    <mergeCell ref="A149:M149"/>
    <mergeCell ref="A39:B39"/>
    <mergeCell ref="A45:B45"/>
    <mergeCell ref="A41:B41"/>
    <mergeCell ref="A33:B33"/>
    <mergeCell ref="A189:B189"/>
    <mergeCell ref="A186:B186"/>
    <mergeCell ref="A190:M190"/>
    <mergeCell ref="A191:M191"/>
    <mergeCell ref="H164:H170"/>
    <mergeCell ref="A153:M153"/>
    <mergeCell ref="I164:I170"/>
    <mergeCell ref="D165:D170"/>
    <mergeCell ref="A179:B179"/>
    <mergeCell ref="C164:C170"/>
    <mergeCell ref="M165:M170"/>
    <mergeCell ref="A181:B181"/>
    <mergeCell ref="A183:B183"/>
    <mergeCell ref="A184:B184"/>
    <mergeCell ref="A185:B185"/>
    <mergeCell ref="A154:M154"/>
    <mergeCell ref="J164:M164"/>
    <mergeCell ref="D164:F164"/>
    <mergeCell ref="F165:F170"/>
    <mergeCell ref="A180:B180"/>
    <mergeCell ref="A187:B187"/>
    <mergeCell ref="A188:B188"/>
    <mergeCell ref="G164:G170"/>
    <mergeCell ref="E165:E170"/>
    <mergeCell ref="K166:K170"/>
    <mergeCell ref="L166:L170"/>
    <mergeCell ref="K165:L165"/>
    <mergeCell ref="A164:A170"/>
    <mergeCell ref="A172:M172"/>
    <mergeCell ref="A178:B17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zoomScale="110" zoomScaleNormal="110" zoomScaleSheetLayoutView="100" zoomScalePageLayoutView="0" workbookViewId="0" topLeftCell="A163">
      <selection activeCell="A153" sqref="A153:M193"/>
    </sheetView>
  </sheetViews>
  <sheetFormatPr defaultColWidth="9.140625" defaultRowHeight="12.75"/>
  <cols>
    <col min="1" max="1" width="3.7109375" style="0" customWidth="1"/>
    <col min="2" max="2" width="58.7109375" style="0" customWidth="1"/>
    <col min="3" max="3" width="7.00390625" style="0" customWidth="1"/>
    <col min="5" max="5" width="16.7109375" style="0" customWidth="1"/>
    <col min="6" max="6" width="12.8515625" style="0" customWidth="1"/>
    <col min="7" max="7" width="10.8515625" style="0" customWidth="1"/>
    <col min="8" max="8" width="10.421875" style="0" customWidth="1"/>
    <col min="9" max="9" width="12.8515625" style="0" customWidth="1"/>
    <col min="12" max="12" width="14.8515625" style="0" customWidth="1"/>
    <col min="13" max="13" width="7.8515625" style="0" customWidth="1"/>
  </cols>
  <sheetData>
    <row r="1" spans="1:13" ht="15.75">
      <c r="A1" s="254" t="s">
        <v>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5" ht="15.75">
      <c r="A2" s="254" t="s">
        <v>80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1"/>
      <c r="O2" s="11"/>
    </row>
    <row r="3" spans="1:2" ht="15" customHeight="1">
      <c r="A3" s="1"/>
      <c r="B3" s="7" t="s">
        <v>26</v>
      </c>
    </row>
    <row r="4" spans="2:6" ht="15">
      <c r="B4" s="8" t="s">
        <v>27</v>
      </c>
      <c r="C4" s="8"/>
      <c r="D4" s="8"/>
      <c r="F4" s="192" t="s">
        <v>120</v>
      </c>
    </row>
    <row r="5" spans="2:6" ht="15">
      <c r="B5" s="8" t="s">
        <v>44</v>
      </c>
      <c r="C5" s="8"/>
      <c r="D5" s="8"/>
      <c r="F5" s="45" t="s">
        <v>121</v>
      </c>
    </row>
    <row r="6" spans="2:4" ht="15">
      <c r="B6" s="8" t="s">
        <v>45</v>
      </c>
      <c r="C6" s="8"/>
      <c r="D6" s="8"/>
    </row>
    <row r="7" spans="2:4" ht="15">
      <c r="B7" s="8" t="s">
        <v>28</v>
      </c>
      <c r="C7" s="8"/>
      <c r="D7" s="8"/>
    </row>
    <row r="8" spans="2:4" ht="15">
      <c r="B8" s="8" t="s">
        <v>106</v>
      </c>
      <c r="C8" s="8"/>
      <c r="D8" s="8"/>
    </row>
    <row r="9" spans="2:4" ht="15">
      <c r="B9" s="8" t="s">
        <v>107</v>
      </c>
      <c r="C9" s="8"/>
      <c r="D9" s="8"/>
    </row>
    <row r="10" spans="2:7" ht="15">
      <c r="B10" s="9" t="s">
        <v>29</v>
      </c>
      <c r="G10" s="3"/>
    </row>
    <row r="11" spans="2:7" ht="15.75" thickBot="1">
      <c r="B11" s="9" t="s">
        <v>30</v>
      </c>
      <c r="G11" s="3"/>
    </row>
    <row r="12" spans="1:13" ht="13.5" thickBot="1">
      <c r="A12" s="293" t="s">
        <v>0</v>
      </c>
      <c r="B12" s="296" t="s">
        <v>14</v>
      </c>
      <c r="C12" s="299" t="s">
        <v>8</v>
      </c>
      <c r="D12" s="302" t="s">
        <v>9</v>
      </c>
      <c r="E12" s="303"/>
      <c r="F12" s="304"/>
      <c r="G12" s="311" t="s">
        <v>17</v>
      </c>
      <c r="H12" s="305" t="s">
        <v>18</v>
      </c>
      <c r="I12" s="311" t="s">
        <v>19</v>
      </c>
      <c r="J12" s="302" t="s">
        <v>11</v>
      </c>
      <c r="K12" s="303"/>
      <c r="L12" s="303"/>
      <c r="M12" s="304"/>
    </row>
    <row r="13" spans="1:13" ht="13.5" thickBot="1">
      <c r="A13" s="294"/>
      <c r="B13" s="297"/>
      <c r="C13" s="300"/>
      <c r="D13" s="284" t="s">
        <v>1</v>
      </c>
      <c r="E13" s="286" t="s">
        <v>15</v>
      </c>
      <c r="F13" s="309" t="s">
        <v>16</v>
      </c>
      <c r="G13" s="286"/>
      <c r="H13" s="306"/>
      <c r="I13" s="286"/>
      <c r="J13" s="284" t="s">
        <v>1</v>
      </c>
      <c r="K13" s="278" t="s">
        <v>20</v>
      </c>
      <c r="L13" s="279"/>
      <c r="M13" s="312" t="s">
        <v>10</v>
      </c>
    </row>
    <row r="14" spans="1:13" ht="12.75">
      <c r="A14" s="294"/>
      <c r="B14" s="297"/>
      <c r="C14" s="300"/>
      <c r="D14" s="284"/>
      <c r="E14" s="286"/>
      <c r="F14" s="309"/>
      <c r="G14" s="286"/>
      <c r="H14" s="306"/>
      <c r="I14" s="286"/>
      <c r="J14" s="284"/>
      <c r="K14" s="296" t="s">
        <v>4</v>
      </c>
      <c r="L14" s="296" t="s">
        <v>13</v>
      </c>
      <c r="M14" s="312"/>
    </row>
    <row r="15" spans="1:13" ht="12.75">
      <c r="A15" s="294"/>
      <c r="B15" s="297"/>
      <c r="C15" s="300"/>
      <c r="D15" s="284"/>
      <c r="E15" s="286"/>
      <c r="F15" s="309"/>
      <c r="G15" s="286"/>
      <c r="H15" s="306"/>
      <c r="I15" s="286"/>
      <c r="J15" s="284"/>
      <c r="K15" s="297"/>
      <c r="L15" s="297"/>
      <c r="M15" s="312"/>
    </row>
    <row r="16" spans="1:13" ht="12.75">
      <c r="A16" s="294"/>
      <c r="B16" s="297"/>
      <c r="C16" s="300"/>
      <c r="D16" s="284"/>
      <c r="E16" s="286"/>
      <c r="F16" s="309"/>
      <c r="G16" s="286"/>
      <c r="H16" s="306"/>
      <c r="I16" s="286"/>
      <c r="J16" s="284"/>
      <c r="K16" s="297"/>
      <c r="L16" s="297"/>
      <c r="M16" s="312"/>
    </row>
    <row r="17" spans="1:13" ht="12.75">
      <c r="A17" s="294"/>
      <c r="B17" s="297"/>
      <c r="C17" s="300"/>
      <c r="D17" s="284"/>
      <c r="E17" s="286"/>
      <c r="F17" s="309"/>
      <c r="G17" s="286"/>
      <c r="H17" s="306"/>
      <c r="I17" s="286"/>
      <c r="J17" s="284"/>
      <c r="K17" s="297"/>
      <c r="L17" s="297"/>
      <c r="M17" s="312"/>
    </row>
    <row r="18" spans="1:13" ht="13.5" thickBot="1">
      <c r="A18" s="295"/>
      <c r="B18" s="298"/>
      <c r="C18" s="301"/>
      <c r="D18" s="285"/>
      <c r="E18" s="287"/>
      <c r="F18" s="310"/>
      <c r="G18" s="287"/>
      <c r="H18" s="307"/>
      <c r="I18" s="287"/>
      <c r="J18" s="285"/>
      <c r="K18" s="298"/>
      <c r="L18" s="298"/>
      <c r="M18" s="313"/>
    </row>
    <row r="19" spans="1:13" ht="14.25" customHeight="1" thickBot="1">
      <c r="A19" s="38"/>
      <c r="B19" s="39" t="s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15.75" thickBot="1">
      <c r="A20" s="280" t="s">
        <v>32</v>
      </c>
      <c r="B20" s="281"/>
      <c r="C20" s="99"/>
      <c r="D20" s="99"/>
      <c r="E20" s="99"/>
      <c r="F20" s="47"/>
      <c r="G20" s="47"/>
      <c r="H20" s="47"/>
      <c r="I20" s="47"/>
      <c r="J20" s="47"/>
      <c r="K20" s="47"/>
      <c r="L20" s="47"/>
      <c r="M20" s="48"/>
    </row>
    <row r="21" spans="1:13" ht="12.75">
      <c r="A21" s="80">
        <v>1</v>
      </c>
      <c r="B21" s="27" t="s">
        <v>50</v>
      </c>
      <c r="C21" s="80" t="s">
        <v>2</v>
      </c>
      <c r="D21" s="24">
        <v>4.5</v>
      </c>
      <c r="E21" s="175">
        <f>(K21+L21+M21)/27</f>
        <v>1.8518518518518519</v>
      </c>
      <c r="F21" s="175">
        <f>D21-E21</f>
        <v>2.648148148148148</v>
      </c>
      <c r="G21" s="175">
        <f>(L21+M21)/27</f>
        <v>0.7407407407407407</v>
      </c>
      <c r="H21" s="24" t="s">
        <v>24</v>
      </c>
      <c r="I21" s="43" t="s">
        <v>5</v>
      </c>
      <c r="J21" s="24">
        <f>K21+L21</f>
        <v>45</v>
      </c>
      <c r="K21" s="24">
        <v>30</v>
      </c>
      <c r="L21" s="24">
        <v>15</v>
      </c>
      <c r="M21" s="50">
        <v>5</v>
      </c>
    </row>
    <row r="22" spans="1:13" ht="12.75">
      <c r="A22" s="28">
        <v>2</v>
      </c>
      <c r="B22" s="100" t="s">
        <v>46</v>
      </c>
      <c r="C22" s="53" t="s">
        <v>2</v>
      </c>
      <c r="D22" s="51">
        <v>4</v>
      </c>
      <c r="E22" s="176">
        <f>(K22+L22+M22)/27</f>
        <v>1.8518518518518519</v>
      </c>
      <c r="F22" s="176">
        <f>D22-E22</f>
        <v>2.148148148148148</v>
      </c>
      <c r="G22" s="176">
        <f>(L22+M22)/27</f>
        <v>1.2962962962962963</v>
      </c>
      <c r="H22" s="28" t="s">
        <v>24</v>
      </c>
      <c r="I22" s="42" t="s">
        <v>5</v>
      </c>
      <c r="J22" s="28">
        <f>K22+L22</f>
        <v>45</v>
      </c>
      <c r="K22" s="28">
        <v>15</v>
      </c>
      <c r="L22" s="28">
        <v>30</v>
      </c>
      <c r="M22" s="52">
        <v>5</v>
      </c>
    </row>
    <row r="23" spans="1:13" ht="12.75">
      <c r="A23" s="28">
        <v>3</v>
      </c>
      <c r="B23" s="100" t="s">
        <v>51</v>
      </c>
      <c r="C23" s="53" t="s">
        <v>2</v>
      </c>
      <c r="D23" s="28">
        <v>2.25</v>
      </c>
      <c r="E23" s="176">
        <f>(K23+L23+M23)/27</f>
        <v>1.2222222222222223</v>
      </c>
      <c r="F23" s="176">
        <f>D23-E23</f>
        <v>1.0277777777777777</v>
      </c>
      <c r="G23" s="176">
        <f>(L23+M23)/27</f>
        <v>0.1111111111111111</v>
      </c>
      <c r="H23" s="28" t="s">
        <v>108</v>
      </c>
      <c r="I23" s="42" t="s">
        <v>5</v>
      </c>
      <c r="J23" s="28">
        <f>K23+L23</f>
        <v>30</v>
      </c>
      <c r="K23" s="28">
        <v>30</v>
      </c>
      <c r="L23" s="28"/>
      <c r="M23" s="52">
        <v>3</v>
      </c>
    </row>
    <row r="24" spans="1:13" ht="12.75">
      <c r="A24" s="28">
        <v>4</v>
      </c>
      <c r="B24" s="100" t="s">
        <v>52</v>
      </c>
      <c r="C24" s="53" t="s">
        <v>2</v>
      </c>
      <c r="D24" s="28">
        <v>2.5</v>
      </c>
      <c r="E24" s="176">
        <f>(K24+L24+M24)/27</f>
        <v>1.2222222222222223</v>
      </c>
      <c r="F24" s="176">
        <f>D24-E24</f>
        <v>1.2777777777777777</v>
      </c>
      <c r="G24" s="176">
        <f>(L24+M24)/27</f>
        <v>0.1111111111111111</v>
      </c>
      <c r="H24" s="28" t="s">
        <v>108</v>
      </c>
      <c r="I24" s="42" t="s">
        <v>5</v>
      </c>
      <c r="J24" s="28">
        <f>K24+L24</f>
        <v>30</v>
      </c>
      <c r="K24" s="28">
        <v>30</v>
      </c>
      <c r="L24" s="28"/>
      <c r="M24" s="52">
        <v>3</v>
      </c>
    </row>
    <row r="25" spans="1:13" ht="13.5" thickBot="1">
      <c r="A25" s="28">
        <v>5</v>
      </c>
      <c r="B25" s="100" t="s">
        <v>53</v>
      </c>
      <c r="C25" s="53" t="s">
        <v>2</v>
      </c>
      <c r="D25" s="28">
        <v>3.5</v>
      </c>
      <c r="E25" s="178">
        <f>(K25+L25+M25)/27</f>
        <v>1.8518518518518519</v>
      </c>
      <c r="F25" s="178">
        <f>D25-E25</f>
        <v>1.6481481481481481</v>
      </c>
      <c r="G25" s="178">
        <f>(L25+M25)/27</f>
        <v>1.2962962962962963</v>
      </c>
      <c r="H25" s="28" t="s">
        <v>24</v>
      </c>
      <c r="I25" s="42" t="s">
        <v>5</v>
      </c>
      <c r="J25" s="28">
        <f>K25+L25</f>
        <v>45</v>
      </c>
      <c r="K25" s="28">
        <v>15</v>
      </c>
      <c r="L25" s="28">
        <v>30</v>
      </c>
      <c r="M25" s="78">
        <v>5</v>
      </c>
    </row>
    <row r="26" spans="1:13" ht="12.75">
      <c r="A26" s="282" t="s">
        <v>22</v>
      </c>
      <c r="B26" s="283"/>
      <c r="C26" s="54"/>
      <c r="D26" s="179">
        <f>SUM(D21:D25)</f>
        <v>16.75</v>
      </c>
      <c r="E26" s="179">
        <f>SUM(E21:E25)</f>
        <v>8</v>
      </c>
      <c r="F26" s="179">
        <f>SUM(F21:F25)</f>
        <v>8.75</v>
      </c>
      <c r="G26" s="179">
        <f>SUM(G21:G25)</f>
        <v>3.555555555555556</v>
      </c>
      <c r="H26" s="55" t="s">
        <v>12</v>
      </c>
      <c r="I26" s="57" t="s">
        <v>12</v>
      </c>
      <c r="J26" s="55">
        <f>SUM(J21:J25)</f>
        <v>195</v>
      </c>
      <c r="K26" s="55">
        <f>SUM(K21:K25)</f>
        <v>120</v>
      </c>
      <c r="L26" s="55">
        <f>SUM(L21:L25)</f>
        <v>75</v>
      </c>
      <c r="M26" s="77">
        <f>SUM(M21:M25)</f>
        <v>21</v>
      </c>
    </row>
    <row r="27" spans="1:13" ht="12.75">
      <c r="A27" s="290" t="s">
        <v>23</v>
      </c>
      <c r="B27" s="291"/>
      <c r="C27" s="58"/>
      <c r="D27" s="59"/>
      <c r="E27" s="195"/>
      <c r="F27" s="195"/>
      <c r="G27" s="195"/>
      <c r="H27" s="59" t="s">
        <v>12</v>
      </c>
      <c r="I27" s="60" t="s">
        <v>12</v>
      </c>
      <c r="J27" s="59"/>
      <c r="K27" s="59"/>
      <c r="L27" s="59"/>
      <c r="M27" s="60"/>
    </row>
    <row r="28" spans="1:13" ht="13.5" thickBot="1">
      <c r="A28" s="288" t="s">
        <v>25</v>
      </c>
      <c r="B28" s="289"/>
      <c r="C28" s="61"/>
      <c r="D28" s="62"/>
      <c r="E28" s="193"/>
      <c r="F28" s="193"/>
      <c r="G28" s="193"/>
      <c r="H28" s="62" t="s">
        <v>12</v>
      </c>
      <c r="I28" s="64" t="s">
        <v>12</v>
      </c>
      <c r="J28" s="62"/>
      <c r="K28" s="62"/>
      <c r="L28" s="62"/>
      <c r="M28" s="64"/>
    </row>
    <row r="29" spans="1:13" ht="15.75" thickBot="1">
      <c r="A29" s="280" t="s">
        <v>33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308"/>
    </row>
    <row r="30" spans="1:13" ht="12.75">
      <c r="A30" s="24">
        <v>1</v>
      </c>
      <c r="B30" s="73" t="s">
        <v>54</v>
      </c>
      <c r="C30" s="171" t="s">
        <v>2</v>
      </c>
      <c r="D30" s="24">
        <v>3.5</v>
      </c>
      <c r="E30" s="175">
        <f>(K30+L30+M30)/27</f>
        <v>1.8518518518518519</v>
      </c>
      <c r="F30" s="175">
        <f>D30-E30</f>
        <v>1.6481481481481481</v>
      </c>
      <c r="G30" s="175">
        <f>(L30+M30)/27</f>
        <v>1.2962962962962963</v>
      </c>
      <c r="H30" s="28" t="s">
        <v>108</v>
      </c>
      <c r="I30" s="26" t="s">
        <v>5</v>
      </c>
      <c r="J30" s="24">
        <f>K30+L30</f>
        <v>45</v>
      </c>
      <c r="K30" s="24">
        <v>15</v>
      </c>
      <c r="L30" s="24">
        <v>30</v>
      </c>
      <c r="M30" s="50">
        <v>5</v>
      </c>
    </row>
    <row r="31" spans="1:13" ht="13.5" thickBot="1">
      <c r="A31" s="28">
        <v>2</v>
      </c>
      <c r="B31" s="172" t="s">
        <v>55</v>
      </c>
      <c r="C31" s="53" t="s">
        <v>2</v>
      </c>
      <c r="D31" s="51">
        <v>3</v>
      </c>
      <c r="E31" s="178">
        <f>(K31+L31+M31)/27</f>
        <v>1.8518518518518519</v>
      </c>
      <c r="F31" s="178">
        <f>D31-E31</f>
        <v>1.1481481481481481</v>
      </c>
      <c r="G31" s="178">
        <f>(L31+M31)/27</f>
        <v>1.2962962962962963</v>
      </c>
      <c r="H31" s="28" t="s">
        <v>108</v>
      </c>
      <c r="I31" s="42" t="s">
        <v>5</v>
      </c>
      <c r="J31" s="28">
        <f>K31+L31</f>
        <v>45</v>
      </c>
      <c r="K31" s="28">
        <v>15</v>
      </c>
      <c r="L31" s="28">
        <v>30</v>
      </c>
      <c r="M31" s="78">
        <v>5</v>
      </c>
    </row>
    <row r="32" spans="1:13" ht="12.75">
      <c r="A32" s="282" t="s">
        <v>22</v>
      </c>
      <c r="B32" s="283"/>
      <c r="C32" s="54"/>
      <c r="D32" s="56">
        <f>SUM(D30:D31)</f>
        <v>6.5</v>
      </c>
      <c r="E32" s="179">
        <f>SUM(E30:E31)</f>
        <v>3.7037037037037037</v>
      </c>
      <c r="F32" s="179">
        <f>SUM(F30:F31)</f>
        <v>2.7962962962962963</v>
      </c>
      <c r="G32" s="179">
        <f>SUM(G30:G31)</f>
        <v>2.5925925925925926</v>
      </c>
      <c r="H32" s="55" t="s">
        <v>12</v>
      </c>
      <c r="I32" s="57" t="s">
        <v>12</v>
      </c>
      <c r="J32" s="55">
        <f>SUM(J30:J31)</f>
        <v>90</v>
      </c>
      <c r="K32" s="55">
        <f>SUM(K30:K31)</f>
        <v>30</v>
      </c>
      <c r="L32" s="55">
        <f>SUM(L30:L31)</f>
        <v>60</v>
      </c>
      <c r="M32" s="77">
        <f>SUM(M30:M31)</f>
        <v>10</v>
      </c>
    </row>
    <row r="33" spans="1:13" ht="12.75">
      <c r="A33" s="290" t="s">
        <v>23</v>
      </c>
      <c r="B33" s="291"/>
      <c r="C33" s="58"/>
      <c r="D33" s="59"/>
      <c r="E33" s="195"/>
      <c r="F33" s="195"/>
      <c r="G33" s="195"/>
      <c r="H33" s="59" t="s">
        <v>12</v>
      </c>
      <c r="I33" s="60" t="s">
        <v>12</v>
      </c>
      <c r="J33" s="59"/>
      <c r="K33" s="59"/>
      <c r="L33" s="59"/>
      <c r="M33" s="60"/>
    </row>
    <row r="34" spans="1:13" ht="13.5" thickBot="1">
      <c r="A34" s="288" t="s">
        <v>25</v>
      </c>
      <c r="B34" s="289"/>
      <c r="C34" s="61"/>
      <c r="D34" s="62"/>
      <c r="E34" s="193"/>
      <c r="F34" s="193"/>
      <c r="G34" s="193"/>
      <c r="H34" s="62" t="s">
        <v>12</v>
      </c>
      <c r="I34" s="64" t="s">
        <v>12</v>
      </c>
      <c r="J34" s="62"/>
      <c r="K34" s="62"/>
      <c r="L34" s="62"/>
      <c r="M34" s="64"/>
    </row>
    <row r="35" spans="1:13" ht="15.75" thickBot="1">
      <c r="A35" s="280" t="s">
        <v>56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308"/>
    </row>
    <row r="36" spans="1:13" ht="13.5" thickBot="1">
      <c r="A36" s="24">
        <v>1</v>
      </c>
      <c r="B36" s="172" t="s">
        <v>104</v>
      </c>
      <c r="C36" s="171" t="s">
        <v>2</v>
      </c>
      <c r="D36" s="24">
        <v>5.5</v>
      </c>
      <c r="E36" s="175">
        <f>(K36+L36+M36)/27</f>
        <v>1.7777777777777777</v>
      </c>
      <c r="F36" s="175">
        <f>D36-E36</f>
        <v>3.7222222222222223</v>
      </c>
      <c r="G36" s="175">
        <f>(L36+M36)/27</f>
        <v>1.7777777777777777</v>
      </c>
      <c r="H36" s="28" t="s">
        <v>108</v>
      </c>
      <c r="I36" s="26" t="s">
        <v>5</v>
      </c>
      <c r="J36" s="24">
        <f>K36+L36</f>
        <v>30</v>
      </c>
      <c r="K36" s="24"/>
      <c r="L36" s="24">
        <v>30</v>
      </c>
      <c r="M36" s="50">
        <v>18</v>
      </c>
    </row>
    <row r="37" spans="1:13" ht="12.75">
      <c r="A37" s="282" t="s">
        <v>22</v>
      </c>
      <c r="B37" s="283"/>
      <c r="C37" s="54"/>
      <c r="D37" s="56">
        <f>SUM(D36:D36)</f>
        <v>5.5</v>
      </c>
      <c r="E37" s="179">
        <f>SUM(E36:E36)</f>
        <v>1.7777777777777777</v>
      </c>
      <c r="F37" s="179">
        <f>SUM(F36:F36)</f>
        <v>3.7222222222222223</v>
      </c>
      <c r="G37" s="179">
        <f>SUM(G36:G36)</f>
        <v>1.7777777777777777</v>
      </c>
      <c r="H37" s="55" t="s">
        <v>12</v>
      </c>
      <c r="I37" s="57" t="s">
        <v>12</v>
      </c>
      <c r="J37" s="55">
        <f>SUM(J36:J36)</f>
        <v>30</v>
      </c>
      <c r="K37" s="55">
        <f>SUM(K36:K36)</f>
        <v>0</v>
      </c>
      <c r="L37" s="55">
        <f>SUM(L36:L36)</f>
        <v>30</v>
      </c>
      <c r="M37" s="77">
        <f>SUM(M36:M36)</f>
        <v>18</v>
      </c>
    </row>
    <row r="38" spans="1:13" ht="12.75">
      <c r="A38" s="290" t="s">
        <v>23</v>
      </c>
      <c r="B38" s="291"/>
      <c r="C38" s="58"/>
      <c r="D38" s="59"/>
      <c r="E38" s="195"/>
      <c r="F38" s="195"/>
      <c r="G38" s="195"/>
      <c r="H38" s="59" t="s">
        <v>12</v>
      </c>
      <c r="I38" s="60" t="s">
        <v>12</v>
      </c>
      <c r="J38" s="59"/>
      <c r="K38" s="59"/>
      <c r="L38" s="59"/>
      <c r="M38" s="60"/>
    </row>
    <row r="39" spans="1:13" ht="13.5" thickBot="1">
      <c r="A39" s="288" t="s">
        <v>25</v>
      </c>
      <c r="B39" s="289"/>
      <c r="C39" s="61"/>
      <c r="D39" s="63">
        <f>D36</f>
        <v>5.5</v>
      </c>
      <c r="E39" s="193">
        <f>E36</f>
        <v>1.7777777777777777</v>
      </c>
      <c r="F39" s="193">
        <f>F36</f>
        <v>3.7222222222222223</v>
      </c>
      <c r="G39" s="193">
        <f>G36</f>
        <v>1.7777777777777777</v>
      </c>
      <c r="H39" s="62" t="s">
        <v>12</v>
      </c>
      <c r="I39" s="64" t="s">
        <v>12</v>
      </c>
      <c r="J39" s="62">
        <f>J36</f>
        <v>30</v>
      </c>
      <c r="K39" s="62">
        <f>K36</f>
        <v>0</v>
      </c>
      <c r="L39" s="62">
        <f>L36</f>
        <v>30</v>
      </c>
      <c r="M39" s="65">
        <f>M36</f>
        <v>18</v>
      </c>
    </row>
    <row r="40" spans="1:13" ht="13.5" hidden="1" thickBot="1">
      <c r="A40" s="105"/>
      <c r="B40" s="106"/>
      <c r="C40" s="107"/>
      <c r="D40" s="108"/>
      <c r="E40" s="196"/>
      <c r="F40" s="196"/>
      <c r="G40" s="196"/>
      <c r="H40" s="108"/>
      <c r="I40" s="108"/>
      <c r="J40" s="108"/>
      <c r="K40" s="108"/>
      <c r="L40" s="108"/>
      <c r="M40" s="81"/>
    </row>
    <row r="41" spans="1:13" ht="15.75" thickBot="1">
      <c r="A41" s="280" t="s">
        <v>34</v>
      </c>
      <c r="B41" s="281"/>
      <c r="C41" s="46"/>
      <c r="D41" s="47"/>
      <c r="E41" s="194"/>
      <c r="F41" s="194"/>
      <c r="G41" s="194"/>
      <c r="H41" s="47"/>
      <c r="I41" s="47"/>
      <c r="J41" s="47"/>
      <c r="K41" s="47"/>
      <c r="L41" s="47"/>
      <c r="M41" s="48"/>
    </row>
    <row r="42" spans="1:13" ht="12.75">
      <c r="A42" s="24">
        <v>1</v>
      </c>
      <c r="B42" s="23" t="s">
        <v>48</v>
      </c>
      <c r="C42" s="26" t="s">
        <v>2</v>
      </c>
      <c r="D42" s="174">
        <v>0.5</v>
      </c>
      <c r="E42" s="175">
        <v>0.5</v>
      </c>
      <c r="F42" s="175">
        <f>D42-E42</f>
        <v>0</v>
      </c>
      <c r="G42" s="175">
        <f>(L42+M42)/27</f>
        <v>0</v>
      </c>
      <c r="H42" s="24" t="s">
        <v>21</v>
      </c>
      <c r="I42" s="24" t="s">
        <v>5</v>
      </c>
      <c r="J42" s="24">
        <f>K42+L42+M42</f>
        <v>4</v>
      </c>
      <c r="K42" s="24">
        <v>4</v>
      </c>
      <c r="L42" s="23"/>
      <c r="M42" s="26">
        <v>0</v>
      </c>
    </row>
    <row r="43" spans="1:13" ht="12.75">
      <c r="A43" s="28">
        <v>2</v>
      </c>
      <c r="B43" s="29" t="s">
        <v>39</v>
      </c>
      <c r="C43" s="28" t="s">
        <v>2</v>
      </c>
      <c r="D43" s="176">
        <v>0.25</v>
      </c>
      <c r="E43" s="176">
        <v>0.25</v>
      </c>
      <c r="F43" s="176">
        <f>D43-E43</f>
        <v>0</v>
      </c>
      <c r="G43" s="176">
        <f>(L43+M43)/27</f>
        <v>0</v>
      </c>
      <c r="H43" s="28" t="s">
        <v>21</v>
      </c>
      <c r="I43" s="28" t="s">
        <v>5</v>
      </c>
      <c r="J43" s="28">
        <f>K43+L43+M43</f>
        <v>2</v>
      </c>
      <c r="K43" s="28">
        <v>2</v>
      </c>
      <c r="L43" s="29"/>
      <c r="M43" s="42">
        <v>0</v>
      </c>
    </row>
    <row r="44" spans="1:13" ht="13.5" thickBot="1">
      <c r="A44" s="31">
        <v>3</v>
      </c>
      <c r="B44" s="30" t="s">
        <v>37</v>
      </c>
      <c r="C44" s="31" t="s">
        <v>2</v>
      </c>
      <c r="D44" s="177">
        <v>0.5</v>
      </c>
      <c r="E44" s="177">
        <v>0.5</v>
      </c>
      <c r="F44" s="178">
        <f>D44-E44</f>
        <v>0</v>
      </c>
      <c r="G44" s="178">
        <f>(L44+M44)/27</f>
        <v>0</v>
      </c>
      <c r="H44" s="31" t="s">
        <v>21</v>
      </c>
      <c r="I44" s="31" t="s">
        <v>5</v>
      </c>
      <c r="J44" s="31">
        <f>K44+L44+M44</f>
        <v>4</v>
      </c>
      <c r="K44" s="31">
        <v>4</v>
      </c>
      <c r="L44" s="30"/>
      <c r="M44" s="32">
        <v>0</v>
      </c>
    </row>
    <row r="45" spans="1:13" ht="12.75">
      <c r="A45" s="282" t="s">
        <v>22</v>
      </c>
      <c r="B45" s="283"/>
      <c r="C45" s="54"/>
      <c r="D45" s="179">
        <f>SUM(D42:D44)</f>
        <v>1.25</v>
      </c>
      <c r="E45" s="179">
        <f>SUM(E42:E44)</f>
        <v>1.25</v>
      </c>
      <c r="F45" s="179">
        <f>SUM(F42:F44)</f>
        <v>0</v>
      </c>
      <c r="G45" s="179">
        <f>SUM(G42:G44)</f>
        <v>0</v>
      </c>
      <c r="H45" s="55" t="s">
        <v>12</v>
      </c>
      <c r="I45" s="57" t="s">
        <v>12</v>
      </c>
      <c r="J45" s="55">
        <f>SUM(J42:J44)</f>
        <v>10</v>
      </c>
      <c r="K45" s="55">
        <f>SUM(K42:K44)</f>
        <v>10</v>
      </c>
      <c r="L45" s="55">
        <f>SUM(L44:L44)</f>
        <v>0</v>
      </c>
      <c r="M45" s="57"/>
    </row>
    <row r="46" spans="1:13" ht="12.75">
      <c r="A46" s="290" t="s">
        <v>23</v>
      </c>
      <c r="B46" s="291"/>
      <c r="C46" s="58"/>
      <c r="D46" s="59"/>
      <c r="E46" s="195"/>
      <c r="F46" s="195"/>
      <c r="G46" s="195"/>
      <c r="H46" s="59" t="s">
        <v>12</v>
      </c>
      <c r="I46" s="60" t="s">
        <v>12</v>
      </c>
      <c r="J46" s="59"/>
      <c r="K46" s="59"/>
      <c r="L46" s="59"/>
      <c r="M46" s="60"/>
    </row>
    <row r="47" spans="1:13" ht="13.5" thickBot="1">
      <c r="A47" s="288" t="s">
        <v>25</v>
      </c>
      <c r="B47" s="289"/>
      <c r="C47" s="61"/>
      <c r="D47" s="62"/>
      <c r="E47" s="193"/>
      <c r="F47" s="193"/>
      <c r="G47" s="193"/>
      <c r="H47" s="62" t="s">
        <v>12</v>
      </c>
      <c r="I47" s="64" t="s">
        <v>12</v>
      </c>
      <c r="J47" s="62"/>
      <c r="K47" s="62"/>
      <c r="L47" s="62"/>
      <c r="M47" s="64"/>
    </row>
    <row r="48" spans="1:13" ht="13.5" hidden="1" thickBot="1">
      <c r="A48" s="101"/>
      <c r="B48" s="21"/>
      <c r="C48" s="21"/>
      <c r="D48" s="40"/>
      <c r="E48" s="197"/>
      <c r="F48" s="198"/>
      <c r="G48" s="199"/>
      <c r="H48" s="102"/>
      <c r="I48" s="103"/>
      <c r="J48" s="33"/>
      <c r="K48" s="33"/>
      <c r="L48" s="33"/>
      <c r="M48" s="22"/>
    </row>
    <row r="49" spans="1:13" ht="15.75" thickBot="1">
      <c r="A49" s="280" t="s">
        <v>31</v>
      </c>
      <c r="B49" s="281"/>
      <c r="C49" s="47"/>
      <c r="D49" s="66"/>
      <c r="E49" s="200"/>
      <c r="F49" s="200"/>
      <c r="G49" s="200"/>
      <c r="H49" s="66"/>
      <c r="I49" s="66"/>
      <c r="J49" s="47"/>
      <c r="K49" s="47"/>
      <c r="L49" s="47"/>
      <c r="M49" s="48"/>
    </row>
    <row r="50" spans="1:13" ht="12.75">
      <c r="A50" s="318" t="s">
        <v>23</v>
      </c>
      <c r="B50" s="319"/>
      <c r="C50" s="68"/>
      <c r="D50" s="69"/>
      <c r="E50" s="201"/>
      <c r="F50" s="202"/>
      <c r="G50" s="203"/>
      <c r="H50" s="27"/>
      <c r="I50" s="70"/>
      <c r="J50" s="27"/>
      <c r="K50" s="70"/>
      <c r="L50" s="27"/>
      <c r="M50" s="41"/>
    </row>
    <row r="51" spans="1:13" ht="13.5" thickBot="1">
      <c r="A51" s="316" t="s">
        <v>101</v>
      </c>
      <c r="B51" s="317"/>
      <c r="C51" s="30"/>
      <c r="D51" s="71">
        <f>D28+D34+D39+D47</f>
        <v>5.5</v>
      </c>
      <c r="E51" s="204">
        <f>E28+E34+E39+E47</f>
        <v>1.7777777777777777</v>
      </c>
      <c r="F51" s="204">
        <f>F28+F34+F39+F47</f>
        <v>3.7222222222222223</v>
      </c>
      <c r="G51" s="204">
        <f>G28+G34+G39+G47</f>
        <v>1.7777777777777777</v>
      </c>
      <c r="H51" s="71"/>
      <c r="I51" s="71"/>
      <c r="J51" s="71">
        <f>J28+J34+J39+J47</f>
        <v>30</v>
      </c>
      <c r="K51" s="71">
        <f>K28+K34+K39+K47</f>
        <v>0</v>
      </c>
      <c r="L51" s="71">
        <f>L28+L34+L39+L47</f>
        <v>30</v>
      </c>
      <c r="M51" s="72">
        <f>M28+M34+M39+M47</f>
        <v>18</v>
      </c>
    </row>
    <row r="52" spans="1:13" ht="13.5" thickBot="1">
      <c r="A52" s="320" t="s">
        <v>22</v>
      </c>
      <c r="B52" s="321"/>
      <c r="C52" s="6"/>
      <c r="D52" s="18">
        <f>SUM(D45,D37,D32,D26)</f>
        <v>30</v>
      </c>
      <c r="E52" s="221">
        <f>SUM(E45,E37,E32,E26)</f>
        <v>14.731481481481481</v>
      </c>
      <c r="F52" s="221">
        <f>SUM(F45,F37,F32,F26)</f>
        <v>15.268518518518519</v>
      </c>
      <c r="G52" s="221">
        <f>SUM(G45,G37,G32,G26)</f>
        <v>7.925925925925926</v>
      </c>
      <c r="H52" s="4"/>
      <c r="I52" s="4"/>
      <c r="J52" s="10">
        <f>SUM(J45,J37,J32,J26)</f>
        <v>325</v>
      </c>
      <c r="K52" s="10">
        <f>SUM(K45,K37,K32,K26)</f>
        <v>160</v>
      </c>
      <c r="L52" s="10">
        <f>SUM(L45,L37,L32,L26)</f>
        <v>165</v>
      </c>
      <c r="M52" s="20">
        <f>SUM(M45,M37,M32,M26)</f>
        <v>49</v>
      </c>
    </row>
    <row r="53" spans="1:13" ht="12.75">
      <c r="A53" s="264" t="s">
        <v>102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  <row r="54" spans="1:13" ht="12.75">
      <c r="A54" s="265" t="s">
        <v>100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</row>
    <row r="56" spans="1:13" ht="15.75">
      <c r="A56" s="254" t="s">
        <v>47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</row>
    <row r="57" spans="1:13" ht="15.75">
      <c r="A57" s="254" t="s">
        <v>80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</row>
    <row r="58" spans="1:2" ht="15">
      <c r="A58" s="1"/>
      <c r="B58" s="7" t="s">
        <v>26</v>
      </c>
    </row>
    <row r="59" spans="2:6" ht="15">
      <c r="B59" s="8" t="s">
        <v>27</v>
      </c>
      <c r="C59" s="8"/>
      <c r="D59" s="8"/>
      <c r="F59" s="192" t="s">
        <v>120</v>
      </c>
    </row>
    <row r="60" spans="2:6" ht="15">
      <c r="B60" s="8" t="s">
        <v>44</v>
      </c>
      <c r="C60" s="8"/>
      <c r="D60" s="8"/>
      <c r="F60" s="45" t="s">
        <v>121</v>
      </c>
    </row>
    <row r="61" spans="2:4" ht="15">
      <c r="B61" s="8" t="s">
        <v>45</v>
      </c>
      <c r="C61" s="8"/>
      <c r="D61" s="8"/>
    </row>
    <row r="62" spans="2:4" ht="15">
      <c r="B62" s="8" t="s">
        <v>28</v>
      </c>
      <c r="C62" s="8"/>
      <c r="D62" s="8"/>
    </row>
    <row r="63" spans="2:4" ht="15">
      <c r="B63" s="8" t="s">
        <v>106</v>
      </c>
      <c r="C63" s="8"/>
      <c r="D63" s="8"/>
    </row>
    <row r="64" spans="2:4" ht="15">
      <c r="B64" s="8" t="s">
        <v>107</v>
      </c>
      <c r="C64" s="8"/>
      <c r="D64" s="8"/>
    </row>
    <row r="65" spans="2:7" ht="15">
      <c r="B65" s="9" t="s">
        <v>29</v>
      </c>
      <c r="G65" s="3"/>
    </row>
    <row r="66" spans="2:7" ht="15.75" thickBot="1">
      <c r="B66" s="9" t="s">
        <v>57</v>
      </c>
      <c r="G66" s="3"/>
    </row>
    <row r="67" spans="1:13" ht="13.5" thickBot="1">
      <c r="A67" s="293" t="s">
        <v>0</v>
      </c>
      <c r="B67" s="296" t="s">
        <v>14</v>
      </c>
      <c r="C67" s="299" t="s">
        <v>8</v>
      </c>
      <c r="D67" s="302" t="s">
        <v>9</v>
      </c>
      <c r="E67" s="303"/>
      <c r="F67" s="304"/>
      <c r="G67" s="311" t="s">
        <v>17</v>
      </c>
      <c r="H67" s="305" t="s">
        <v>18</v>
      </c>
      <c r="I67" s="311" t="s">
        <v>19</v>
      </c>
      <c r="J67" s="302" t="s">
        <v>11</v>
      </c>
      <c r="K67" s="303"/>
      <c r="L67" s="303"/>
      <c r="M67" s="304"/>
    </row>
    <row r="68" spans="1:13" ht="13.5" thickBot="1">
      <c r="A68" s="294"/>
      <c r="B68" s="297"/>
      <c r="C68" s="300"/>
      <c r="D68" s="284" t="s">
        <v>1</v>
      </c>
      <c r="E68" s="286" t="s">
        <v>15</v>
      </c>
      <c r="F68" s="309" t="s">
        <v>16</v>
      </c>
      <c r="G68" s="286"/>
      <c r="H68" s="306"/>
      <c r="I68" s="286"/>
      <c r="J68" s="284" t="s">
        <v>1</v>
      </c>
      <c r="K68" s="278" t="s">
        <v>20</v>
      </c>
      <c r="L68" s="279"/>
      <c r="M68" s="312" t="s">
        <v>10</v>
      </c>
    </row>
    <row r="69" spans="1:13" ht="12.75">
      <c r="A69" s="294"/>
      <c r="B69" s="297"/>
      <c r="C69" s="300"/>
      <c r="D69" s="284"/>
      <c r="E69" s="286"/>
      <c r="F69" s="309"/>
      <c r="G69" s="286"/>
      <c r="H69" s="306"/>
      <c r="I69" s="286"/>
      <c r="J69" s="284"/>
      <c r="K69" s="296" t="s">
        <v>4</v>
      </c>
      <c r="L69" s="296" t="s">
        <v>13</v>
      </c>
      <c r="M69" s="312"/>
    </row>
    <row r="70" spans="1:13" ht="12.75">
      <c r="A70" s="294"/>
      <c r="B70" s="297"/>
      <c r="C70" s="300"/>
      <c r="D70" s="284"/>
      <c r="E70" s="286"/>
      <c r="F70" s="309"/>
      <c r="G70" s="286"/>
      <c r="H70" s="306"/>
      <c r="I70" s="286"/>
      <c r="J70" s="284"/>
      <c r="K70" s="297"/>
      <c r="L70" s="297"/>
      <c r="M70" s="312"/>
    </row>
    <row r="71" spans="1:13" ht="12.75">
      <c r="A71" s="294"/>
      <c r="B71" s="297"/>
      <c r="C71" s="300"/>
      <c r="D71" s="284"/>
      <c r="E71" s="286"/>
      <c r="F71" s="309"/>
      <c r="G71" s="286"/>
      <c r="H71" s="306"/>
      <c r="I71" s="286"/>
      <c r="J71" s="284"/>
      <c r="K71" s="297"/>
      <c r="L71" s="297"/>
      <c r="M71" s="312"/>
    </row>
    <row r="72" spans="1:13" ht="12.75">
      <c r="A72" s="294"/>
      <c r="B72" s="297"/>
      <c r="C72" s="300"/>
      <c r="D72" s="284"/>
      <c r="E72" s="286"/>
      <c r="F72" s="309"/>
      <c r="G72" s="286"/>
      <c r="H72" s="306"/>
      <c r="I72" s="286"/>
      <c r="J72" s="284"/>
      <c r="K72" s="297"/>
      <c r="L72" s="297"/>
      <c r="M72" s="312"/>
    </row>
    <row r="73" spans="1:13" ht="13.5" thickBot="1">
      <c r="A73" s="295"/>
      <c r="B73" s="298"/>
      <c r="C73" s="301"/>
      <c r="D73" s="285"/>
      <c r="E73" s="287"/>
      <c r="F73" s="310"/>
      <c r="G73" s="287"/>
      <c r="H73" s="307"/>
      <c r="I73" s="287"/>
      <c r="J73" s="285"/>
      <c r="K73" s="298"/>
      <c r="L73" s="298"/>
      <c r="M73" s="313"/>
    </row>
    <row r="74" spans="1:13" ht="13.5" thickBot="1">
      <c r="A74" s="38"/>
      <c r="B74" s="39" t="s">
        <v>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ht="15.75" thickBot="1">
      <c r="A75" s="280" t="s">
        <v>32</v>
      </c>
      <c r="B75" s="281"/>
      <c r="C75" s="99"/>
      <c r="D75" s="99"/>
      <c r="E75" s="99"/>
      <c r="F75" s="47"/>
      <c r="G75" s="47"/>
      <c r="H75" s="47"/>
      <c r="I75" s="47"/>
      <c r="J75" s="47"/>
      <c r="K75" s="47"/>
      <c r="L75" s="47"/>
      <c r="M75" s="48"/>
    </row>
    <row r="76" spans="1:13" ht="13.5" thickBot="1">
      <c r="A76" s="80">
        <v>1</v>
      </c>
      <c r="B76" s="27" t="s">
        <v>79</v>
      </c>
      <c r="C76" s="80" t="s">
        <v>3</v>
      </c>
      <c r="D76" s="25">
        <v>2</v>
      </c>
      <c r="E76" s="175">
        <f>(K76+L76+M76)/27</f>
        <v>1.2222222222222223</v>
      </c>
      <c r="F76" s="175">
        <f>D76-E76</f>
        <v>0.7777777777777777</v>
      </c>
      <c r="G76" s="175">
        <f>(L76+M76)/27</f>
        <v>1.2222222222222223</v>
      </c>
      <c r="H76" s="28" t="s">
        <v>108</v>
      </c>
      <c r="I76" s="43" t="s">
        <v>5</v>
      </c>
      <c r="J76" s="24">
        <f>K76+L76</f>
        <v>30</v>
      </c>
      <c r="K76" s="24"/>
      <c r="L76" s="24">
        <v>30</v>
      </c>
      <c r="M76" s="26">
        <v>3</v>
      </c>
    </row>
    <row r="77" spans="1:13" ht="12.75">
      <c r="A77" s="282" t="s">
        <v>22</v>
      </c>
      <c r="B77" s="283"/>
      <c r="C77" s="54"/>
      <c r="D77" s="56">
        <f>D76</f>
        <v>2</v>
      </c>
      <c r="E77" s="56">
        <f aca="true" t="shared" si="0" ref="E77:M77">E76</f>
        <v>1.2222222222222223</v>
      </c>
      <c r="F77" s="56">
        <f t="shared" si="0"/>
        <v>0.7777777777777777</v>
      </c>
      <c r="G77" s="56">
        <f t="shared" si="0"/>
        <v>1.2222222222222223</v>
      </c>
      <c r="H77" s="56"/>
      <c r="I77" s="56"/>
      <c r="J77" s="56">
        <f t="shared" si="0"/>
        <v>30</v>
      </c>
      <c r="K77" s="56">
        <f t="shared" si="0"/>
        <v>0</v>
      </c>
      <c r="L77" s="56">
        <f t="shared" si="0"/>
        <v>30</v>
      </c>
      <c r="M77" s="56">
        <f t="shared" si="0"/>
        <v>3</v>
      </c>
    </row>
    <row r="78" spans="1:13" ht="12.75">
      <c r="A78" s="290" t="s">
        <v>23</v>
      </c>
      <c r="B78" s="291"/>
      <c r="C78" s="58"/>
      <c r="D78" s="59"/>
      <c r="E78" s="195"/>
      <c r="F78" s="195"/>
      <c r="G78" s="195"/>
      <c r="H78" s="59" t="s">
        <v>12</v>
      </c>
      <c r="I78" s="60" t="s">
        <v>12</v>
      </c>
      <c r="J78" s="59"/>
      <c r="K78" s="59"/>
      <c r="L78" s="59"/>
      <c r="M78" s="60"/>
    </row>
    <row r="79" spans="1:13" ht="13.5" thickBot="1">
      <c r="A79" s="288" t="s">
        <v>25</v>
      </c>
      <c r="B79" s="289"/>
      <c r="C79" s="61"/>
      <c r="D79" s="63"/>
      <c r="E79" s="193"/>
      <c r="F79" s="193"/>
      <c r="G79" s="193"/>
      <c r="H79" s="62" t="s">
        <v>12</v>
      </c>
      <c r="I79" s="64" t="s">
        <v>12</v>
      </c>
      <c r="J79" s="62"/>
      <c r="K79" s="62"/>
      <c r="L79" s="62"/>
      <c r="M79" s="65"/>
    </row>
    <row r="80" spans="1:13" ht="15.75" thickBot="1">
      <c r="A80" s="280" t="s">
        <v>33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308"/>
    </row>
    <row r="81" spans="1:13" s="45" customFormat="1" ht="12.75">
      <c r="A81" s="24">
        <v>1</v>
      </c>
      <c r="B81" s="73" t="s">
        <v>60</v>
      </c>
      <c r="C81" s="171" t="s">
        <v>3</v>
      </c>
      <c r="D81" s="25">
        <v>2.5</v>
      </c>
      <c r="E81" s="175">
        <f>(K81+L81+M81)/27</f>
        <v>1.8518518518518519</v>
      </c>
      <c r="F81" s="175">
        <f>D81-E81</f>
        <v>0.6481481481481481</v>
      </c>
      <c r="G81" s="175">
        <f>(L81+M81)/27</f>
        <v>1.2962962962962963</v>
      </c>
      <c r="H81" s="28" t="s">
        <v>108</v>
      </c>
      <c r="I81" s="26" t="s">
        <v>5</v>
      </c>
      <c r="J81" s="24">
        <f>K81+L81</f>
        <v>45</v>
      </c>
      <c r="K81" s="24">
        <v>15</v>
      </c>
      <c r="L81" s="24">
        <v>30</v>
      </c>
      <c r="M81" s="50">
        <v>5</v>
      </c>
    </row>
    <row r="82" spans="1:13" s="45" customFormat="1" ht="12.75">
      <c r="A82" s="44">
        <v>2</v>
      </c>
      <c r="B82" s="67" t="s">
        <v>62</v>
      </c>
      <c r="C82" s="80" t="s">
        <v>3</v>
      </c>
      <c r="D82" s="164">
        <v>3</v>
      </c>
      <c r="E82" s="176">
        <f>(K82+L82+M82)/27</f>
        <v>1.8518518518518519</v>
      </c>
      <c r="F82" s="176">
        <f>D82-E82</f>
        <v>1.1481481481481481</v>
      </c>
      <c r="G82" s="176">
        <f>(L82+M82)/27</f>
        <v>1.2962962962962963</v>
      </c>
      <c r="H82" s="44" t="s">
        <v>24</v>
      </c>
      <c r="I82" s="43" t="s">
        <v>5</v>
      </c>
      <c r="J82" s="44">
        <f>K82+L82</f>
        <v>45</v>
      </c>
      <c r="K82" s="44">
        <v>15</v>
      </c>
      <c r="L82" s="44">
        <v>30</v>
      </c>
      <c r="M82" s="52">
        <v>5</v>
      </c>
    </row>
    <row r="83" spans="1:13" s="45" customFormat="1" ht="12.75">
      <c r="A83" s="44">
        <v>3</v>
      </c>
      <c r="B83" s="67" t="s">
        <v>63</v>
      </c>
      <c r="C83" s="80" t="s">
        <v>3</v>
      </c>
      <c r="D83" s="164">
        <v>3</v>
      </c>
      <c r="E83" s="176">
        <f>(K83+L83+M83)/27</f>
        <v>1.8518518518518519</v>
      </c>
      <c r="F83" s="176">
        <f>D83-E83</f>
        <v>1.1481481481481481</v>
      </c>
      <c r="G83" s="176">
        <f>(L83+M83)/27</f>
        <v>1.2962962962962963</v>
      </c>
      <c r="H83" s="44" t="s">
        <v>24</v>
      </c>
      <c r="I83" s="43" t="s">
        <v>5</v>
      </c>
      <c r="J83" s="44">
        <f>K83+L83</f>
        <v>45</v>
      </c>
      <c r="K83" s="44">
        <v>15</v>
      </c>
      <c r="L83" s="44">
        <v>30</v>
      </c>
      <c r="M83" s="52">
        <v>5</v>
      </c>
    </row>
    <row r="84" spans="1:13" s="45" customFormat="1" ht="12.75">
      <c r="A84" s="44">
        <v>4</v>
      </c>
      <c r="B84" s="67" t="s">
        <v>65</v>
      </c>
      <c r="C84" s="80" t="s">
        <v>3</v>
      </c>
      <c r="D84" s="164">
        <v>3</v>
      </c>
      <c r="E84" s="176">
        <f>(K84+L84+M84)/27</f>
        <v>1.8518518518518519</v>
      </c>
      <c r="F84" s="176">
        <f>D84-E84</f>
        <v>1.1481481481481481</v>
      </c>
      <c r="G84" s="176">
        <f>(L84+M84)/27</f>
        <v>1.2962962962962963</v>
      </c>
      <c r="H84" s="44" t="s">
        <v>24</v>
      </c>
      <c r="I84" s="43" t="s">
        <v>5</v>
      </c>
      <c r="J84" s="44">
        <f>K84+L84</f>
        <v>45</v>
      </c>
      <c r="K84" s="44">
        <v>15</v>
      </c>
      <c r="L84" s="44">
        <v>30</v>
      </c>
      <c r="M84" s="52">
        <v>5</v>
      </c>
    </row>
    <row r="85" spans="1:13" s="45" customFormat="1" ht="13.5" thickBot="1">
      <c r="A85" s="28">
        <v>5</v>
      </c>
      <c r="B85" s="172" t="s">
        <v>61</v>
      </c>
      <c r="C85" s="53" t="s">
        <v>3</v>
      </c>
      <c r="D85" s="51">
        <v>3</v>
      </c>
      <c r="E85" s="178">
        <f>(K85+L85+M85)/27</f>
        <v>1.8518518518518519</v>
      </c>
      <c r="F85" s="178">
        <f>D85-E85</f>
        <v>1.1481481481481481</v>
      </c>
      <c r="G85" s="178">
        <f>(L85+M85)/27</f>
        <v>1.2962962962962963</v>
      </c>
      <c r="H85" s="28" t="s">
        <v>24</v>
      </c>
      <c r="I85" s="42" t="s">
        <v>5</v>
      </c>
      <c r="J85" s="28">
        <f>K85+L85</f>
        <v>45</v>
      </c>
      <c r="K85" s="28">
        <v>15</v>
      </c>
      <c r="L85" s="28">
        <v>30</v>
      </c>
      <c r="M85" s="78">
        <v>5</v>
      </c>
    </row>
    <row r="86" spans="1:13" ht="12.75">
      <c r="A86" s="282" t="s">
        <v>22</v>
      </c>
      <c r="B86" s="283"/>
      <c r="C86" s="54"/>
      <c r="D86" s="56">
        <f>SUM(D81:D85)</f>
        <v>14.5</v>
      </c>
      <c r="E86" s="179">
        <f>SUM(E81:E85)</f>
        <v>9.25925925925926</v>
      </c>
      <c r="F86" s="179">
        <f>SUM(F81:F85)</f>
        <v>5.2407407407407405</v>
      </c>
      <c r="G86" s="179">
        <f>SUM(G81:G85)</f>
        <v>6.481481481481481</v>
      </c>
      <c r="H86" s="55" t="s">
        <v>12</v>
      </c>
      <c r="I86" s="57" t="s">
        <v>12</v>
      </c>
      <c r="J86" s="55">
        <f>SUM(J81:J85)</f>
        <v>225</v>
      </c>
      <c r="K86" s="55">
        <f>SUM(K81:K85)</f>
        <v>75</v>
      </c>
      <c r="L86" s="55">
        <f>SUM(L81:L85)</f>
        <v>150</v>
      </c>
      <c r="M86" s="77">
        <f>SUM(M81:M85)</f>
        <v>25</v>
      </c>
    </row>
    <row r="87" spans="1:13" ht="12.75">
      <c r="A87" s="290" t="s">
        <v>23</v>
      </c>
      <c r="B87" s="291"/>
      <c r="C87" s="58"/>
      <c r="D87" s="59"/>
      <c r="E87" s="195"/>
      <c r="F87" s="195"/>
      <c r="G87" s="195"/>
      <c r="H87" s="59" t="s">
        <v>12</v>
      </c>
      <c r="I87" s="60" t="s">
        <v>12</v>
      </c>
      <c r="J87" s="59"/>
      <c r="K87" s="59"/>
      <c r="L87" s="59"/>
      <c r="M87" s="60"/>
    </row>
    <row r="88" spans="1:13" ht="13.5" thickBot="1">
      <c r="A88" s="288" t="s">
        <v>25</v>
      </c>
      <c r="B88" s="289"/>
      <c r="C88" s="61"/>
      <c r="D88" s="62"/>
      <c r="E88" s="193"/>
      <c r="F88" s="193"/>
      <c r="G88" s="193"/>
      <c r="H88" s="62" t="s">
        <v>12</v>
      </c>
      <c r="I88" s="64" t="s">
        <v>12</v>
      </c>
      <c r="J88" s="62"/>
      <c r="K88" s="62"/>
      <c r="L88" s="62"/>
      <c r="M88" s="64"/>
    </row>
    <row r="89" spans="1:13" ht="15.75" thickBot="1">
      <c r="A89" s="280" t="s">
        <v>56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308"/>
    </row>
    <row r="90" spans="1:13" ht="12.75">
      <c r="A90" s="28">
        <v>1</v>
      </c>
      <c r="B90" s="172" t="s">
        <v>104</v>
      </c>
      <c r="C90" s="53" t="s">
        <v>3</v>
      </c>
      <c r="D90" s="28">
        <v>5.5</v>
      </c>
      <c r="E90" s="176">
        <f>(K90+L90+M90)/27</f>
        <v>1.7777777777777777</v>
      </c>
      <c r="F90" s="176">
        <f>D90-E90</f>
        <v>3.7222222222222223</v>
      </c>
      <c r="G90" s="176">
        <f>(L90+M90)/27</f>
        <v>1.7777777777777777</v>
      </c>
      <c r="H90" s="28" t="s">
        <v>108</v>
      </c>
      <c r="I90" s="42" t="s">
        <v>5</v>
      </c>
      <c r="J90" s="28">
        <f>K90+L90</f>
        <v>30</v>
      </c>
      <c r="K90" s="28"/>
      <c r="L90" s="28">
        <v>30</v>
      </c>
      <c r="M90" s="173">
        <v>18</v>
      </c>
    </row>
    <row r="91" spans="1:13" ht="13.5" thickBot="1">
      <c r="A91" s="31">
        <v>2</v>
      </c>
      <c r="B91" s="127" t="s">
        <v>58</v>
      </c>
      <c r="C91" s="80" t="s">
        <v>3</v>
      </c>
      <c r="D91" s="164">
        <v>2</v>
      </c>
      <c r="E91" s="176">
        <f>(K91+L91+M91)/27</f>
        <v>1.1851851851851851</v>
      </c>
      <c r="F91" s="176">
        <f>D91-E91</f>
        <v>0.8148148148148149</v>
      </c>
      <c r="G91" s="182">
        <f>(L91+M91)/27.5</f>
        <v>0.07272727272727272</v>
      </c>
      <c r="H91" s="28" t="s">
        <v>108</v>
      </c>
      <c r="I91" s="43"/>
      <c r="J91" s="28">
        <f>K91+L91</f>
        <v>30</v>
      </c>
      <c r="K91" s="44">
        <v>30</v>
      </c>
      <c r="L91" s="44"/>
      <c r="M91" s="173">
        <v>2</v>
      </c>
    </row>
    <row r="92" spans="1:13" ht="12.75">
      <c r="A92" s="282" t="s">
        <v>22</v>
      </c>
      <c r="B92" s="283"/>
      <c r="C92" s="54"/>
      <c r="D92" s="56">
        <f>D90+D91</f>
        <v>7.5</v>
      </c>
      <c r="E92" s="179">
        <f>E90+E91</f>
        <v>2.962962962962963</v>
      </c>
      <c r="F92" s="179">
        <f>F90+F91</f>
        <v>4.537037037037037</v>
      </c>
      <c r="G92" s="179">
        <f>G90+G91</f>
        <v>1.8505050505050504</v>
      </c>
      <c r="H92" s="55" t="s">
        <v>12</v>
      </c>
      <c r="I92" s="57" t="s">
        <v>12</v>
      </c>
      <c r="J92" s="55">
        <f>J90+J91</f>
        <v>60</v>
      </c>
      <c r="K92" s="55">
        <f>K90+K91</f>
        <v>30</v>
      </c>
      <c r="L92" s="55">
        <f>L90+L91</f>
        <v>30</v>
      </c>
      <c r="M92" s="77">
        <f>M90+M91</f>
        <v>20</v>
      </c>
    </row>
    <row r="93" spans="1:13" ht="12.75">
      <c r="A93" s="290" t="s">
        <v>23</v>
      </c>
      <c r="B93" s="291"/>
      <c r="C93" s="58"/>
      <c r="D93" s="59"/>
      <c r="E93" s="195"/>
      <c r="F93" s="195"/>
      <c r="G93" s="195"/>
      <c r="H93" s="59" t="s">
        <v>12</v>
      </c>
      <c r="I93" s="60" t="s">
        <v>12</v>
      </c>
      <c r="J93" s="59"/>
      <c r="K93" s="59"/>
      <c r="L93" s="59"/>
      <c r="M93" s="60"/>
    </row>
    <row r="94" spans="1:13" ht="13.5" thickBot="1">
      <c r="A94" s="288" t="s">
        <v>25</v>
      </c>
      <c r="B94" s="289"/>
      <c r="C94" s="61"/>
      <c r="D94" s="63">
        <f>D90+D91</f>
        <v>7.5</v>
      </c>
      <c r="E94" s="193">
        <f>E90+E91</f>
        <v>2.962962962962963</v>
      </c>
      <c r="F94" s="193">
        <f>F90+F91</f>
        <v>4.537037037037037</v>
      </c>
      <c r="G94" s="193">
        <f>G90+G91</f>
        <v>1.8505050505050504</v>
      </c>
      <c r="H94" s="62" t="s">
        <v>12</v>
      </c>
      <c r="I94" s="64" t="s">
        <v>12</v>
      </c>
      <c r="J94" s="62">
        <f>J90+J91</f>
        <v>60</v>
      </c>
      <c r="K94" s="62">
        <f>K90+K91</f>
        <v>30</v>
      </c>
      <c r="L94" s="62">
        <f>L90+L91</f>
        <v>30</v>
      </c>
      <c r="M94" s="65">
        <f>M90+M91</f>
        <v>20</v>
      </c>
    </row>
    <row r="95" spans="1:13" ht="15.75" thickBot="1">
      <c r="A95" s="280" t="s">
        <v>42</v>
      </c>
      <c r="B95" s="281"/>
      <c r="C95" s="46"/>
      <c r="D95" s="47"/>
      <c r="E95" s="194"/>
      <c r="F95" s="194"/>
      <c r="G95" s="194"/>
      <c r="H95" s="47"/>
      <c r="I95" s="47"/>
      <c r="J95" s="47"/>
      <c r="K95" s="47"/>
      <c r="L95" s="47"/>
      <c r="M95" s="48"/>
    </row>
    <row r="96" spans="1:13" ht="13.5" thickBot="1">
      <c r="A96" s="24">
        <v>1</v>
      </c>
      <c r="B96" s="23" t="s">
        <v>59</v>
      </c>
      <c r="C96" s="24" t="s">
        <v>3</v>
      </c>
      <c r="D96" s="49">
        <v>6</v>
      </c>
      <c r="E96" s="175">
        <f>J96/27</f>
        <v>5.925925925925926</v>
      </c>
      <c r="F96" s="175">
        <f>D96-E96</f>
        <v>0.0740740740740744</v>
      </c>
      <c r="G96" s="175">
        <v>6</v>
      </c>
      <c r="H96" s="28" t="s">
        <v>108</v>
      </c>
      <c r="I96" s="24" t="s">
        <v>5</v>
      </c>
      <c r="J96" s="24">
        <f>K96+L96+M96</f>
        <v>160</v>
      </c>
      <c r="K96" s="24"/>
      <c r="L96" s="24"/>
      <c r="M96" s="26">
        <v>160</v>
      </c>
    </row>
    <row r="97" spans="1:13" ht="12.75">
      <c r="A97" s="282" t="s">
        <v>22</v>
      </c>
      <c r="B97" s="283"/>
      <c r="C97" s="54"/>
      <c r="D97" s="56">
        <f>D96</f>
        <v>6</v>
      </c>
      <c r="E97" s="179">
        <f>E96</f>
        <v>5.925925925925926</v>
      </c>
      <c r="F97" s="179">
        <f>F96</f>
        <v>0.0740740740740744</v>
      </c>
      <c r="G97" s="179">
        <f>G96</f>
        <v>6</v>
      </c>
      <c r="H97" s="55" t="s">
        <v>12</v>
      </c>
      <c r="I97" s="57" t="s">
        <v>12</v>
      </c>
      <c r="J97" s="55">
        <f>J96</f>
        <v>160</v>
      </c>
      <c r="K97" s="55">
        <f>K96</f>
        <v>0</v>
      </c>
      <c r="L97" s="55">
        <f>L96</f>
        <v>0</v>
      </c>
      <c r="M97" s="55">
        <f>M96</f>
        <v>160</v>
      </c>
    </row>
    <row r="98" spans="1:13" ht="12.75">
      <c r="A98" s="290" t="s">
        <v>23</v>
      </c>
      <c r="B98" s="291"/>
      <c r="C98" s="58"/>
      <c r="D98" s="59"/>
      <c r="E98" s="211"/>
      <c r="F98" s="195"/>
      <c r="G98" s="195"/>
      <c r="H98" s="59" t="s">
        <v>12</v>
      </c>
      <c r="I98" s="60" t="s">
        <v>12</v>
      </c>
      <c r="J98" s="59"/>
      <c r="K98" s="59"/>
      <c r="L98" s="59"/>
      <c r="M98" s="60"/>
    </row>
    <row r="99" spans="1:13" ht="13.5" thickBot="1">
      <c r="A99" s="288" t="s">
        <v>25</v>
      </c>
      <c r="B99" s="289"/>
      <c r="C99" s="61"/>
      <c r="D99" s="63">
        <f>D96</f>
        <v>6</v>
      </c>
      <c r="E99" s="193">
        <f>E96</f>
        <v>5.925925925925926</v>
      </c>
      <c r="F99" s="193">
        <f>F96</f>
        <v>0.0740740740740744</v>
      </c>
      <c r="G99" s="193">
        <f>G96</f>
        <v>6</v>
      </c>
      <c r="H99" s="62" t="s">
        <v>12</v>
      </c>
      <c r="I99" s="64" t="s">
        <v>12</v>
      </c>
      <c r="J99" s="62">
        <f>K99+L99+M99</f>
        <v>160</v>
      </c>
      <c r="K99" s="62"/>
      <c r="L99" s="62"/>
      <c r="M99" s="64">
        <f>M96</f>
        <v>160</v>
      </c>
    </row>
    <row r="100" spans="1:13" ht="15.75" thickBot="1">
      <c r="A100" s="280" t="s">
        <v>35</v>
      </c>
      <c r="B100" s="281"/>
      <c r="C100" s="47"/>
      <c r="D100" s="66"/>
      <c r="E100" s="200"/>
      <c r="F100" s="200"/>
      <c r="G100" s="200"/>
      <c r="H100" s="66"/>
      <c r="I100" s="66"/>
      <c r="J100" s="47"/>
      <c r="K100" s="47"/>
      <c r="L100" s="47"/>
      <c r="M100" s="48"/>
    </row>
    <row r="101" spans="1:13" ht="12.75">
      <c r="A101" s="318" t="s">
        <v>23</v>
      </c>
      <c r="B101" s="319"/>
      <c r="C101" s="68"/>
      <c r="D101" s="69"/>
      <c r="E101" s="201"/>
      <c r="F101" s="202"/>
      <c r="G101" s="203"/>
      <c r="H101" s="27"/>
      <c r="I101" s="70"/>
      <c r="J101" s="27"/>
      <c r="K101" s="70"/>
      <c r="L101" s="27"/>
      <c r="M101" s="41"/>
    </row>
    <row r="102" spans="1:13" ht="13.5" thickBot="1">
      <c r="A102" s="316" t="s">
        <v>101</v>
      </c>
      <c r="B102" s="317"/>
      <c r="C102" s="30"/>
      <c r="D102" s="71">
        <f>SUM(D99,D94,D88)</f>
        <v>13.5</v>
      </c>
      <c r="E102" s="204">
        <f>SUM(E99,E94,E88)</f>
        <v>8.88888888888889</v>
      </c>
      <c r="F102" s="204">
        <f>SUM(F99,F94,F88)</f>
        <v>4.611111111111112</v>
      </c>
      <c r="G102" s="204">
        <f>SUM(G99,G94,G88)</f>
        <v>7.850505050505051</v>
      </c>
      <c r="H102" s="30"/>
      <c r="I102" s="30"/>
      <c r="J102" s="72">
        <f>J79+J88+J94+J99</f>
        <v>220</v>
      </c>
      <c r="K102" s="72">
        <f>K79+K88+K94+K99</f>
        <v>30</v>
      </c>
      <c r="L102" s="72">
        <f>L79+L88+L94+L99</f>
        <v>30</v>
      </c>
      <c r="M102" s="72">
        <f>M79+M88+M94+M99</f>
        <v>180</v>
      </c>
    </row>
    <row r="103" spans="1:13" ht="13.5" thickBot="1">
      <c r="A103" s="314" t="s">
        <v>22</v>
      </c>
      <c r="B103" s="315"/>
      <c r="C103" s="74"/>
      <c r="D103" s="104">
        <f>D77+D86+D92+D97</f>
        <v>30</v>
      </c>
      <c r="E103" s="206">
        <f>E77+E86+E92+E97</f>
        <v>19.370370370370367</v>
      </c>
      <c r="F103" s="206">
        <f>F77+F86+F92+F97</f>
        <v>10.62962962962963</v>
      </c>
      <c r="G103" s="206">
        <f>G77+G86+G92+G97</f>
        <v>15.554208754208753</v>
      </c>
      <c r="H103" s="76"/>
      <c r="I103" s="76"/>
      <c r="J103" s="76">
        <f>J77+J86+J92+J97</f>
        <v>475</v>
      </c>
      <c r="K103" s="76">
        <f>K77+K86+K92+K97</f>
        <v>105</v>
      </c>
      <c r="L103" s="76">
        <f>L77+L86+L92+L97</f>
        <v>210</v>
      </c>
      <c r="M103" s="76">
        <f>M77+M86+M92+M97</f>
        <v>208</v>
      </c>
    </row>
    <row r="104" spans="1:13" ht="12.75">
      <c r="A104" s="264" t="s">
        <v>102</v>
      </c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</row>
    <row r="105" spans="1:13" ht="12.75">
      <c r="A105" s="265" t="s">
        <v>100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</row>
    <row r="107" spans="1:13" ht="15.75">
      <c r="A107" s="269" t="s">
        <v>47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</row>
    <row r="108" spans="1:13" ht="15.75">
      <c r="A108" s="254" t="s">
        <v>80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</row>
    <row r="109" spans="1:13" ht="15">
      <c r="A109" s="13"/>
      <c r="B109" s="15" t="s">
        <v>26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6" t="s">
        <v>27</v>
      </c>
      <c r="C110" s="16"/>
      <c r="D110" s="16"/>
      <c r="E110" s="12"/>
      <c r="F110" s="192" t="s">
        <v>120</v>
      </c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6" t="s">
        <v>44</v>
      </c>
      <c r="C111" s="16"/>
      <c r="D111" s="16"/>
      <c r="E111" s="12"/>
      <c r="F111" s="45" t="s">
        <v>121</v>
      </c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6" t="s">
        <v>45</v>
      </c>
      <c r="C112" s="16"/>
      <c r="D112" s="16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6" t="s">
        <v>28</v>
      </c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8" t="s">
        <v>106</v>
      </c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8" t="s">
        <v>107</v>
      </c>
      <c r="C115" s="16"/>
      <c r="D115" s="16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7" t="s">
        <v>66</v>
      </c>
      <c r="C116" s="12"/>
      <c r="D116" s="12"/>
      <c r="E116" s="12"/>
      <c r="F116" s="12"/>
      <c r="G116" s="14"/>
      <c r="H116" s="12"/>
      <c r="I116" s="12"/>
      <c r="J116" s="12"/>
      <c r="K116" s="12"/>
      <c r="L116" s="12"/>
      <c r="M116" s="12"/>
    </row>
    <row r="117" spans="1:13" ht="15.75" thickBot="1">
      <c r="A117" s="12"/>
      <c r="B117" s="17" t="s">
        <v>67</v>
      </c>
      <c r="C117" s="12"/>
      <c r="D117" s="12"/>
      <c r="E117" s="12"/>
      <c r="F117" s="12"/>
      <c r="G117" s="14"/>
      <c r="H117" s="12"/>
      <c r="I117" s="12"/>
      <c r="J117" s="12"/>
      <c r="K117" s="12"/>
      <c r="L117" s="12"/>
      <c r="M117" s="12"/>
    </row>
    <row r="118" spans="1:13" ht="13.5" thickBot="1">
      <c r="A118" s="236" t="s">
        <v>0</v>
      </c>
      <c r="B118" s="231" t="s">
        <v>14</v>
      </c>
      <c r="C118" s="275" t="s">
        <v>8</v>
      </c>
      <c r="D118" s="255" t="s">
        <v>9</v>
      </c>
      <c r="E118" s="256"/>
      <c r="F118" s="257"/>
      <c r="G118" s="228" t="s">
        <v>17</v>
      </c>
      <c r="H118" s="266" t="s">
        <v>18</v>
      </c>
      <c r="I118" s="228" t="s">
        <v>19</v>
      </c>
      <c r="J118" s="255" t="s">
        <v>11</v>
      </c>
      <c r="K118" s="256"/>
      <c r="L118" s="256"/>
      <c r="M118" s="257"/>
    </row>
    <row r="119" spans="1:13" ht="13.5" thickBot="1">
      <c r="A119" s="237"/>
      <c r="B119" s="232"/>
      <c r="C119" s="276"/>
      <c r="D119" s="271" t="s">
        <v>1</v>
      </c>
      <c r="E119" s="229" t="s">
        <v>15</v>
      </c>
      <c r="F119" s="258" t="s">
        <v>16</v>
      </c>
      <c r="G119" s="229"/>
      <c r="H119" s="267"/>
      <c r="I119" s="229"/>
      <c r="J119" s="271" t="s">
        <v>1</v>
      </c>
      <c r="K119" s="234" t="s">
        <v>20</v>
      </c>
      <c r="L119" s="235"/>
      <c r="M119" s="244" t="s">
        <v>10</v>
      </c>
    </row>
    <row r="120" spans="1:13" ht="12.75">
      <c r="A120" s="237"/>
      <c r="B120" s="232"/>
      <c r="C120" s="276"/>
      <c r="D120" s="271"/>
      <c r="E120" s="229"/>
      <c r="F120" s="258"/>
      <c r="G120" s="229"/>
      <c r="H120" s="267"/>
      <c r="I120" s="229"/>
      <c r="J120" s="271"/>
      <c r="K120" s="231" t="s">
        <v>4</v>
      </c>
      <c r="L120" s="231" t="s">
        <v>13</v>
      </c>
      <c r="M120" s="244"/>
    </row>
    <row r="121" spans="1:13" ht="12.75">
      <c r="A121" s="237"/>
      <c r="B121" s="232"/>
      <c r="C121" s="276"/>
      <c r="D121" s="271"/>
      <c r="E121" s="229"/>
      <c r="F121" s="258"/>
      <c r="G121" s="229"/>
      <c r="H121" s="267"/>
      <c r="I121" s="229"/>
      <c r="J121" s="271"/>
      <c r="K121" s="232"/>
      <c r="L121" s="232"/>
      <c r="M121" s="244"/>
    </row>
    <row r="122" spans="1:13" ht="12.75">
      <c r="A122" s="237"/>
      <c r="B122" s="232"/>
      <c r="C122" s="276"/>
      <c r="D122" s="271"/>
      <c r="E122" s="229"/>
      <c r="F122" s="258"/>
      <c r="G122" s="229"/>
      <c r="H122" s="267"/>
      <c r="I122" s="229"/>
      <c r="J122" s="271"/>
      <c r="K122" s="232"/>
      <c r="L122" s="232"/>
      <c r="M122" s="244"/>
    </row>
    <row r="123" spans="1:13" ht="12.75">
      <c r="A123" s="237"/>
      <c r="B123" s="232"/>
      <c r="C123" s="276"/>
      <c r="D123" s="271"/>
      <c r="E123" s="229"/>
      <c r="F123" s="258"/>
      <c r="G123" s="229"/>
      <c r="H123" s="267"/>
      <c r="I123" s="229"/>
      <c r="J123" s="271"/>
      <c r="K123" s="232"/>
      <c r="L123" s="232"/>
      <c r="M123" s="244"/>
    </row>
    <row r="124" spans="1:13" ht="13.5" thickBot="1">
      <c r="A124" s="238"/>
      <c r="B124" s="233"/>
      <c r="C124" s="277"/>
      <c r="D124" s="272"/>
      <c r="E124" s="230"/>
      <c r="F124" s="259"/>
      <c r="G124" s="230"/>
      <c r="H124" s="268"/>
      <c r="I124" s="230"/>
      <c r="J124" s="272"/>
      <c r="K124" s="233"/>
      <c r="L124" s="233"/>
      <c r="M124" s="245"/>
    </row>
    <row r="125" spans="1:13" ht="13.5" thickBot="1">
      <c r="A125" s="109"/>
      <c r="B125" s="110" t="s">
        <v>7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2"/>
    </row>
    <row r="126" spans="1:13" ht="15.75" thickBot="1">
      <c r="A126" s="239" t="s">
        <v>33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1"/>
    </row>
    <row r="127" spans="1:13" ht="12.75">
      <c r="A127" s="161">
        <v>1</v>
      </c>
      <c r="B127" s="158" t="s">
        <v>68</v>
      </c>
      <c r="C127" s="162" t="s">
        <v>36</v>
      </c>
      <c r="D127" s="117">
        <v>2</v>
      </c>
      <c r="E127" s="212">
        <f>(K127+L127+M127)/27</f>
        <v>1.2222222222222223</v>
      </c>
      <c r="F127" s="212">
        <f>D127-E127</f>
        <v>0.7777777777777777</v>
      </c>
      <c r="G127" s="212">
        <f>(L127+M127)/27</f>
        <v>1.2222222222222223</v>
      </c>
      <c r="H127" s="28" t="s">
        <v>108</v>
      </c>
      <c r="I127" s="163" t="s">
        <v>5</v>
      </c>
      <c r="J127" s="161">
        <f>K127+L127</f>
        <v>30</v>
      </c>
      <c r="K127" s="161">
        <v>0</v>
      </c>
      <c r="L127" s="161">
        <v>30</v>
      </c>
      <c r="M127" s="161">
        <v>3</v>
      </c>
    </row>
    <row r="128" spans="1:13" ht="13.5" thickBot="1">
      <c r="A128" s="44">
        <v>2</v>
      </c>
      <c r="B128" s="67" t="s">
        <v>64</v>
      </c>
      <c r="C128" s="80" t="s">
        <v>36</v>
      </c>
      <c r="D128" s="164">
        <v>3</v>
      </c>
      <c r="E128" s="215">
        <f>(K128+L128+M128)/27</f>
        <v>1.8518518518518519</v>
      </c>
      <c r="F128" s="176">
        <f>D128-E128</f>
        <v>1.1481481481481481</v>
      </c>
      <c r="G128" s="215">
        <f>(L128+M128)/27</f>
        <v>1.2962962962962963</v>
      </c>
      <c r="H128" s="28" t="s">
        <v>108</v>
      </c>
      <c r="I128" s="43" t="s">
        <v>5</v>
      </c>
      <c r="J128" s="44">
        <f>K128+L128</f>
        <v>45</v>
      </c>
      <c r="K128" s="44">
        <v>15</v>
      </c>
      <c r="L128" s="44">
        <v>30</v>
      </c>
      <c r="M128" s="52">
        <v>5</v>
      </c>
    </row>
    <row r="129" spans="1:13" ht="12.75">
      <c r="A129" s="242" t="s">
        <v>22</v>
      </c>
      <c r="B129" s="243"/>
      <c r="C129" s="132"/>
      <c r="D129" s="133">
        <f>D127+D128</f>
        <v>5</v>
      </c>
      <c r="E129" s="187">
        <f>E127+E128</f>
        <v>3.0740740740740744</v>
      </c>
      <c r="F129" s="187">
        <f>F127+F128</f>
        <v>1.9259259259259258</v>
      </c>
      <c r="G129" s="187">
        <f>G127+G128</f>
        <v>2.5185185185185186</v>
      </c>
      <c r="H129" s="134" t="s">
        <v>12</v>
      </c>
      <c r="I129" s="135" t="s">
        <v>12</v>
      </c>
      <c r="J129" s="134">
        <f>J127+J128</f>
        <v>75</v>
      </c>
      <c r="K129" s="134">
        <f>K127+K128</f>
        <v>15</v>
      </c>
      <c r="L129" s="134">
        <f>L127+L128</f>
        <v>60</v>
      </c>
      <c r="M129" s="136">
        <f>M127+M128</f>
        <v>8</v>
      </c>
    </row>
    <row r="130" spans="1:13" ht="12.75">
      <c r="A130" s="273" t="s">
        <v>23</v>
      </c>
      <c r="B130" s="274"/>
      <c r="C130" s="137"/>
      <c r="D130" s="138"/>
      <c r="E130" s="213"/>
      <c r="F130" s="213"/>
      <c r="G130" s="213"/>
      <c r="H130" s="138" t="s">
        <v>12</v>
      </c>
      <c r="I130" s="139" t="s">
        <v>12</v>
      </c>
      <c r="J130" s="138"/>
      <c r="K130" s="138"/>
      <c r="L130" s="138"/>
      <c r="M130" s="139"/>
    </row>
    <row r="131" spans="1:13" ht="13.5" thickBot="1">
      <c r="A131" s="260" t="s">
        <v>25</v>
      </c>
      <c r="B131" s="261"/>
      <c r="C131" s="141"/>
      <c r="D131" s="143"/>
      <c r="E131" s="143"/>
      <c r="F131" s="143"/>
      <c r="G131" s="143"/>
      <c r="H131" s="143" t="s">
        <v>12</v>
      </c>
      <c r="I131" s="144" t="s">
        <v>12</v>
      </c>
      <c r="J131" s="143"/>
      <c r="K131" s="143"/>
      <c r="L131" s="143"/>
      <c r="M131" s="144"/>
    </row>
    <row r="132" spans="1:13" ht="15.75" thickBot="1">
      <c r="A132" s="239" t="s">
        <v>56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1"/>
    </row>
    <row r="133" spans="1:13" s="45" customFormat="1" ht="12.75">
      <c r="A133" s="113">
        <v>1</v>
      </c>
      <c r="B133" s="114" t="s">
        <v>82</v>
      </c>
      <c r="C133" s="115" t="s">
        <v>36</v>
      </c>
      <c r="D133" s="116">
        <v>3</v>
      </c>
      <c r="E133" s="212">
        <f>(K133+L133+M133)/27</f>
        <v>1.8518518518518519</v>
      </c>
      <c r="F133" s="212">
        <f aca="true" t="shared" si="1" ref="F133:F140">D133-E133</f>
        <v>1.1481481481481481</v>
      </c>
      <c r="G133" s="212">
        <f>(L133+M133)/27</f>
        <v>1.2962962962962963</v>
      </c>
      <c r="H133" s="113" t="s">
        <v>24</v>
      </c>
      <c r="I133" s="118" t="s">
        <v>5</v>
      </c>
      <c r="J133" s="113">
        <f aca="true" t="shared" si="2" ref="J133:J140">K133+L133</f>
        <v>45</v>
      </c>
      <c r="K133" s="113">
        <v>15</v>
      </c>
      <c r="L133" s="113">
        <v>30</v>
      </c>
      <c r="M133" s="119">
        <v>5</v>
      </c>
    </row>
    <row r="134" spans="1:13" s="45" customFormat="1" ht="12.75">
      <c r="A134" s="120">
        <v>2</v>
      </c>
      <c r="B134" s="121" t="s">
        <v>87</v>
      </c>
      <c r="C134" s="122" t="s">
        <v>36</v>
      </c>
      <c r="D134" s="120">
        <v>2.5</v>
      </c>
      <c r="E134" s="214">
        <f aca="true" t="shared" si="3" ref="E134:E140">(K134+L134+M134)/27</f>
        <v>1.2962962962962963</v>
      </c>
      <c r="F134" s="214">
        <f t="shared" si="1"/>
        <v>1.2037037037037037</v>
      </c>
      <c r="G134" s="214">
        <f aca="true" t="shared" si="4" ref="G134:G140">(L134+M134)/27</f>
        <v>0.7407407407407407</v>
      </c>
      <c r="H134" s="28" t="s">
        <v>108</v>
      </c>
      <c r="I134" s="124" t="s">
        <v>5</v>
      </c>
      <c r="J134" s="120">
        <f t="shared" si="2"/>
        <v>30</v>
      </c>
      <c r="K134" s="120">
        <v>15</v>
      </c>
      <c r="L134" s="120">
        <v>15</v>
      </c>
      <c r="M134" s="125">
        <v>5</v>
      </c>
    </row>
    <row r="135" spans="1:13" s="45" customFormat="1" ht="12.75">
      <c r="A135" s="165">
        <v>3</v>
      </c>
      <c r="B135" s="166" t="s">
        <v>86</v>
      </c>
      <c r="C135" s="167" t="s">
        <v>36</v>
      </c>
      <c r="D135" s="180">
        <v>3.5</v>
      </c>
      <c r="E135" s="214">
        <f t="shared" si="3"/>
        <v>1.8518518518518519</v>
      </c>
      <c r="F135" s="214">
        <f t="shared" si="1"/>
        <v>1.6481481481481481</v>
      </c>
      <c r="G135" s="214">
        <f t="shared" si="4"/>
        <v>1.2962962962962963</v>
      </c>
      <c r="H135" s="165" t="s">
        <v>24</v>
      </c>
      <c r="I135" s="168" t="s">
        <v>5</v>
      </c>
      <c r="J135" s="165">
        <f t="shared" si="2"/>
        <v>45</v>
      </c>
      <c r="K135" s="165">
        <v>15</v>
      </c>
      <c r="L135" s="165">
        <v>30</v>
      </c>
      <c r="M135" s="125">
        <v>5</v>
      </c>
    </row>
    <row r="136" spans="1:13" s="45" customFormat="1" ht="12.75">
      <c r="A136" s="120">
        <v>4</v>
      </c>
      <c r="B136" s="121" t="s">
        <v>84</v>
      </c>
      <c r="C136" s="122" t="s">
        <v>36</v>
      </c>
      <c r="D136" s="120">
        <v>2.5</v>
      </c>
      <c r="E136" s="214">
        <f t="shared" si="3"/>
        <v>1.2222222222222223</v>
      </c>
      <c r="F136" s="214">
        <f t="shared" si="1"/>
        <v>1.2777777777777777</v>
      </c>
      <c r="G136" s="214">
        <f t="shared" si="4"/>
        <v>0.6666666666666666</v>
      </c>
      <c r="H136" s="28" t="s">
        <v>108</v>
      </c>
      <c r="I136" s="124" t="s">
        <v>5</v>
      </c>
      <c r="J136" s="120">
        <f t="shared" si="2"/>
        <v>30</v>
      </c>
      <c r="K136" s="120">
        <v>15</v>
      </c>
      <c r="L136" s="120">
        <v>15</v>
      </c>
      <c r="M136" s="125">
        <v>3</v>
      </c>
    </row>
    <row r="137" spans="1:13" s="45" customFormat="1" ht="12.75">
      <c r="A137" s="120">
        <v>5</v>
      </c>
      <c r="B137" s="121" t="s">
        <v>85</v>
      </c>
      <c r="C137" s="122" t="s">
        <v>36</v>
      </c>
      <c r="D137" s="120">
        <v>2.5</v>
      </c>
      <c r="E137" s="214">
        <f t="shared" si="3"/>
        <v>1.2222222222222223</v>
      </c>
      <c r="F137" s="214">
        <f t="shared" si="1"/>
        <v>1.2777777777777777</v>
      </c>
      <c r="G137" s="214">
        <f t="shared" si="4"/>
        <v>0.6666666666666666</v>
      </c>
      <c r="H137" s="28" t="s">
        <v>108</v>
      </c>
      <c r="I137" s="124" t="s">
        <v>5</v>
      </c>
      <c r="J137" s="120">
        <f t="shared" si="2"/>
        <v>30</v>
      </c>
      <c r="K137" s="120">
        <v>15</v>
      </c>
      <c r="L137" s="120">
        <v>15</v>
      </c>
      <c r="M137" s="125">
        <v>3</v>
      </c>
    </row>
    <row r="138" spans="1:13" s="45" customFormat="1" ht="12.75">
      <c r="A138" s="120">
        <v>6</v>
      </c>
      <c r="B138" s="121" t="s">
        <v>81</v>
      </c>
      <c r="C138" s="122" t="s">
        <v>36</v>
      </c>
      <c r="D138" s="123">
        <v>2.5</v>
      </c>
      <c r="E138" s="214">
        <f t="shared" si="3"/>
        <v>1.2222222222222223</v>
      </c>
      <c r="F138" s="214">
        <f t="shared" si="1"/>
        <v>1.2777777777777777</v>
      </c>
      <c r="G138" s="214">
        <f t="shared" si="4"/>
        <v>0.6666666666666666</v>
      </c>
      <c r="H138" s="120" t="s">
        <v>24</v>
      </c>
      <c r="I138" s="124" t="s">
        <v>5</v>
      </c>
      <c r="J138" s="120">
        <f t="shared" si="2"/>
        <v>30</v>
      </c>
      <c r="K138" s="120">
        <v>15</v>
      </c>
      <c r="L138" s="120">
        <v>15</v>
      </c>
      <c r="M138" s="125">
        <v>3</v>
      </c>
    </row>
    <row r="139" spans="1:13" s="45" customFormat="1" ht="12.75">
      <c r="A139" s="120">
        <v>7</v>
      </c>
      <c r="B139" s="172" t="s">
        <v>104</v>
      </c>
      <c r="C139" s="122" t="s">
        <v>36</v>
      </c>
      <c r="D139" s="120">
        <v>5.5</v>
      </c>
      <c r="E139" s="214">
        <f t="shared" si="3"/>
        <v>1.7777777777777777</v>
      </c>
      <c r="F139" s="214">
        <f t="shared" si="1"/>
        <v>3.7222222222222223</v>
      </c>
      <c r="G139" s="214">
        <f t="shared" si="4"/>
        <v>1.7777777777777777</v>
      </c>
      <c r="H139" s="28" t="s">
        <v>108</v>
      </c>
      <c r="I139" s="124" t="s">
        <v>5</v>
      </c>
      <c r="J139" s="120">
        <f t="shared" si="2"/>
        <v>30</v>
      </c>
      <c r="K139" s="120"/>
      <c r="L139" s="120">
        <v>30</v>
      </c>
      <c r="M139" s="125">
        <v>18</v>
      </c>
    </row>
    <row r="140" spans="1:13" s="45" customFormat="1" ht="13.5" thickBot="1">
      <c r="A140" s="126">
        <v>8</v>
      </c>
      <c r="B140" s="127" t="s">
        <v>115</v>
      </c>
      <c r="C140" s="128" t="s">
        <v>36</v>
      </c>
      <c r="D140" s="222">
        <v>3</v>
      </c>
      <c r="E140" s="215">
        <f t="shared" si="3"/>
        <v>1.8518518518518519</v>
      </c>
      <c r="F140" s="215">
        <f t="shared" si="1"/>
        <v>1.1481481481481481</v>
      </c>
      <c r="G140" s="215">
        <f t="shared" si="4"/>
        <v>0.18518518518518517</v>
      </c>
      <c r="H140" s="28" t="s">
        <v>108</v>
      </c>
      <c r="I140" s="130" t="s">
        <v>6</v>
      </c>
      <c r="J140" s="129">
        <f t="shared" si="2"/>
        <v>45</v>
      </c>
      <c r="K140" s="129">
        <v>45</v>
      </c>
      <c r="L140" s="129"/>
      <c r="M140" s="131">
        <v>5</v>
      </c>
    </row>
    <row r="141" spans="1:13" ht="12.75">
      <c r="A141" s="242" t="s">
        <v>22</v>
      </c>
      <c r="B141" s="243"/>
      <c r="C141" s="132"/>
      <c r="D141" s="133">
        <f>SUM(D133:D140)</f>
        <v>25</v>
      </c>
      <c r="E141" s="187">
        <f>SUM(E133:E140)</f>
        <v>12.296296296296298</v>
      </c>
      <c r="F141" s="187">
        <f>SUM(F133:F140)</f>
        <v>12.703703703703704</v>
      </c>
      <c r="G141" s="187">
        <f>SUM(G133:G140)</f>
        <v>7.296296296296297</v>
      </c>
      <c r="H141" s="134" t="s">
        <v>12</v>
      </c>
      <c r="I141" s="135" t="s">
        <v>12</v>
      </c>
      <c r="J141" s="134">
        <f>SUM(J133:J140)</f>
        <v>285</v>
      </c>
      <c r="K141" s="134">
        <f>SUM(K133:K140)</f>
        <v>135</v>
      </c>
      <c r="L141" s="134">
        <f>SUM(L133:L140)</f>
        <v>150</v>
      </c>
      <c r="M141" s="136">
        <f>SUM(M133:M140)</f>
        <v>47</v>
      </c>
    </row>
    <row r="142" spans="1:13" ht="12.75">
      <c r="A142" s="273" t="s">
        <v>23</v>
      </c>
      <c r="B142" s="274"/>
      <c r="C142" s="137"/>
      <c r="D142" s="138"/>
      <c r="E142" s="213"/>
      <c r="F142" s="213"/>
      <c r="G142" s="213"/>
      <c r="H142" s="138" t="s">
        <v>12</v>
      </c>
      <c r="I142" s="139" t="s">
        <v>12</v>
      </c>
      <c r="J142" s="138"/>
      <c r="K142" s="138"/>
      <c r="L142" s="138"/>
      <c r="M142" s="139"/>
    </row>
    <row r="143" spans="1:13" ht="13.5" thickBot="1">
      <c r="A143" s="260" t="s">
        <v>25</v>
      </c>
      <c r="B143" s="261"/>
      <c r="C143" s="141"/>
      <c r="D143" s="142">
        <f>D141</f>
        <v>25</v>
      </c>
      <c r="E143" s="189">
        <f>E141</f>
        <v>12.296296296296298</v>
      </c>
      <c r="F143" s="189">
        <f>F141</f>
        <v>12.703703703703704</v>
      </c>
      <c r="G143" s="189">
        <f>G141</f>
        <v>7.296296296296297</v>
      </c>
      <c r="H143" s="143" t="s">
        <v>12</v>
      </c>
      <c r="I143" s="144" t="s">
        <v>12</v>
      </c>
      <c r="J143" s="143">
        <f>J141</f>
        <v>285</v>
      </c>
      <c r="K143" s="143">
        <f>K141</f>
        <v>135</v>
      </c>
      <c r="L143" s="143">
        <f>L141</f>
        <v>150</v>
      </c>
      <c r="M143" s="145">
        <f>M141</f>
        <v>47</v>
      </c>
    </row>
    <row r="144" spans="1:13" ht="15.75" thickBot="1">
      <c r="A144" s="239" t="s">
        <v>40</v>
      </c>
      <c r="B144" s="240"/>
      <c r="C144" s="146"/>
      <c r="D144" s="147"/>
      <c r="E144" s="216"/>
      <c r="F144" s="216"/>
      <c r="G144" s="216"/>
      <c r="H144" s="147"/>
      <c r="I144" s="147"/>
      <c r="J144" s="146"/>
      <c r="K144" s="146"/>
      <c r="L144" s="146"/>
      <c r="M144" s="169"/>
    </row>
    <row r="145" spans="1:13" ht="12.75">
      <c r="A145" s="224" t="s">
        <v>23</v>
      </c>
      <c r="B145" s="225"/>
      <c r="C145" s="149"/>
      <c r="D145" s="150"/>
      <c r="E145" s="217"/>
      <c r="F145" s="218"/>
      <c r="G145" s="219"/>
      <c r="H145" s="152"/>
      <c r="I145" s="151"/>
      <c r="J145" s="152"/>
      <c r="K145" s="151"/>
      <c r="L145" s="152"/>
      <c r="M145" s="170"/>
    </row>
    <row r="146" spans="1:13" ht="13.5" thickBot="1">
      <c r="A146" s="226" t="s">
        <v>101</v>
      </c>
      <c r="B146" s="227"/>
      <c r="C146" s="154"/>
      <c r="D146" s="155">
        <f>D143</f>
        <v>25</v>
      </c>
      <c r="E146" s="155">
        <f aca="true" t="shared" si="5" ref="E146:M146">E143</f>
        <v>12.296296296296298</v>
      </c>
      <c r="F146" s="155">
        <f t="shared" si="5"/>
        <v>12.703703703703704</v>
      </c>
      <c r="G146" s="155">
        <f t="shared" si="5"/>
        <v>7.296296296296297</v>
      </c>
      <c r="H146" s="155"/>
      <c r="I146" s="155"/>
      <c r="J146" s="155">
        <f t="shared" si="5"/>
        <v>285</v>
      </c>
      <c r="K146" s="155">
        <f t="shared" si="5"/>
        <v>135</v>
      </c>
      <c r="L146" s="155">
        <f t="shared" si="5"/>
        <v>150</v>
      </c>
      <c r="M146" s="155">
        <f t="shared" si="5"/>
        <v>47</v>
      </c>
    </row>
    <row r="147" spans="1:13" ht="13.5" thickBot="1">
      <c r="A147" s="262" t="s">
        <v>22</v>
      </c>
      <c r="B147" s="263"/>
      <c r="C147" s="159"/>
      <c r="D147" s="160">
        <f>D129+D141</f>
        <v>30</v>
      </c>
      <c r="E147" s="160">
        <f aca="true" t="shared" si="6" ref="E147:M147">E129+E141</f>
        <v>15.370370370370372</v>
      </c>
      <c r="F147" s="160">
        <f t="shared" si="6"/>
        <v>14.62962962962963</v>
      </c>
      <c r="G147" s="160">
        <f t="shared" si="6"/>
        <v>9.814814814814815</v>
      </c>
      <c r="H147" s="160"/>
      <c r="I147" s="160"/>
      <c r="J147" s="160">
        <f t="shared" si="6"/>
        <v>360</v>
      </c>
      <c r="K147" s="160">
        <f t="shared" si="6"/>
        <v>150</v>
      </c>
      <c r="L147" s="160">
        <f t="shared" si="6"/>
        <v>210</v>
      </c>
      <c r="M147" s="160">
        <f t="shared" si="6"/>
        <v>55</v>
      </c>
    </row>
    <row r="148" spans="1:13" ht="12.75">
      <c r="A148" s="264" t="s">
        <v>102</v>
      </c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</row>
    <row r="149" spans="1:13" ht="12.75">
      <c r="A149" s="265" t="s">
        <v>100</v>
      </c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</row>
    <row r="153" spans="1:13" ht="15.75">
      <c r="A153" s="269" t="s">
        <v>47</v>
      </c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</row>
    <row r="154" spans="1:13" ht="15.75">
      <c r="A154" s="254" t="s">
        <v>80</v>
      </c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</row>
    <row r="155" spans="1:13" ht="15">
      <c r="A155" s="13"/>
      <c r="B155" s="15" t="s">
        <v>26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6" t="s">
        <v>27</v>
      </c>
      <c r="C156" s="16"/>
      <c r="D156" s="16"/>
      <c r="E156" s="12"/>
      <c r="F156" s="192" t="s">
        <v>120</v>
      </c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6" t="s">
        <v>44</v>
      </c>
      <c r="C157" s="16"/>
      <c r="D157" s="16"/>
      <c r="E157" s="12"/>
      <c r="F157" s="45" t="s">
        <v>121</v>
      </c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6" t="s">
        <v>45</v>
      </c>
      <c r="C158" s="16"/>
      <c r="D158" s="16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6" t="s">
        <v>28</v>
      </c>
      <c r="C159" s="16"/>
      <c r="D159" s="16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8" t="s">
        <v>106</v>
      </c>
      <c r="C160" s="16"/>
      <c r="D160" s="16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8" t="s">
        <v>107</v>
      </c>
      <c r="C161" s="16"/>
      <c r="D161" s="16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7" t="s">
        <v>66</v>
      </c>
      <c r="C162" s="12"/>
      <c r="D162" s="12"/>
      <c r="E162" s="12"/>
      <c r="F162" s="12"/>
      <c r="G162" s="14"/>
      <c r="H162" s="12"/>
      <c r="I162" s="12"/>
      <c r="J162" s="12"/>
      <c r="K162" s="12"/>
      <c r="L162" s="12"/>
      <c r="M162" s="12"/>
    </row>
    <row r="163" spans="1:13" ht="15.75" thickBot="1">
      <c r="A163" s="12"/>
      <c r="B163" s="17" t="s">
        <v>74</v>
      </c>
      <c r="C163" s="12"/>
      <c r="D163" s="12"/>
      <c r="E163" s="12"/>
      <c r="F163" s="12"/>
      <c r="G163" s="14"/>
      <c r="H163" s="12"/>
      <c r="I163" s="12"/>
      <c r="J163" s="12"/>
      <c r="K163" s="12"/>
      <c r="L163" s="12"/>
      <c r="M163" s="12"/>
    </row>
    <row r="164" spans="1:13" ht="13.5" thickBot="1">
      <c r="A164" s="236" t="s">
        <v>0</v>
      </c>
      <c r="B164" s="231" t="s">
        <v>14</v>
      </c>
      <c r="C164" s="275" t="s">
        <v>8</v>
      </c>
      <c r="D164" s="255" t="s">
        <v>9</v>
      </c>
      <c r="E164" s="256"/>
      <c r="F164" s="257"/>
      <c r="G164" s="228" t="s">
        <v>17</v>
      </c>
      <c r="H164" s="266" t="s">
        <v>18</v>
      </c>
      <c r="I164" s="228" t="s">
        <v>19</v>
      </c>
      <c r="J164" s="255" t="s">
        <v>11</v>
      </c>
      <c r="K164" s="256"/>
      <c r="L164" s="256"/>
      <c r="M164" s="257"/>
    </row>
    <row r="165" spans="1:13" ht="13.5" thickBot="1">
      <c r="A165" s="237"/>
      <c r="B165" s="232"/>
      <c r="C165" s="276"/>
      <c r="D165" s="271" t="s">
        <v>1</v>
      </c>
      <c r="E165" s="229" t="s">
        <v>15</v>
      </c>
      <c r="F165" s="258" t="s">
        <v>16</v>
      </c>
      <c r="G165" s="229"/>
      <c r="H165" s="267"/>
      <c r="I165" s="229"/>
      <c r="J165" s="271" t="s">
        <v>1</v>
      </c>
      <c r="K165" s="234" t="s">
        <v>20</v>
      </c>
      <c r="L165" s="235"/>
      <c r="M165" s="244" t="s">
        <v>10</v>
      </c>
    </row>
    <row r="166" spans="1:13" ht="12.75">
      <c r="A166" s="237"/>
      <c r="B166" s="232"/>
      <c r="C166" s="276"/>
      <c r="D166" s="271"/>
      <c r="E166" s="229"/>
      <c r="F166" s="258"/>
      <c r="G166" s="229"/>
      <c r="H166" s="267"/>
      <c r="I166" s="229"/>
      <c r="J166" s="271"/>
      <c r="K166" s="231" t="s">
        <v>4</v>
      </c>
      <c r="L166" s="231" t="s">
        <v>13</v>
      </c>
      <c r="M166" s="244"/>
    </row>
    <row r="167" spans="1:13" ht="12.75">
      <c r="A167" s="237"/>
      <c r="B167" s="232"/>
      <c r="C167" s="276"/>
      <c r="D167" s="271"/>
      <c r="E167" s="229"/>
      <c r="F167" s="258"/>
      <c r="G167" s="229"/>
      <c r="H167" s="267"/>
      <c r="I167" s="229"/>
      <c r="J167" s="271"/>
      <c r="K167" s="232"/>
      <c r="L167" s="232"/>
      <c r="M167" s="244"/>
    </row>
    <row r="168" spans="1:13" ht="12.75">
      <c r="A168" s="237"/>
      <c r="B168" s="232"/>
      <c r="C168" s="276"/>
      <c r="D168" s="271"/>
      <c r="E168" s="229"/>
      <c r="F168" s="258"/>
      <c r="G168" s="229"/>
      <c r="H168" s="267"/>
      <c r="I168" s="229"/>
      <c r="J168" s="271"/>
      <c r="K168" s="232"/>
      <c r="L168" s="232"/>
      <c r="M168" s="244"/>
    </row>
    <row r="169" spans="1:13" ht="12.75">
      <c r="A169" s="237"/>
      <c r="B169" s="232"/>
      <c r="C169" s="276"/>
      <c r="D169" s="271"/>
      <c r="E169" s="229"/>
      <c r="F169" s="258"/>
      <c r="G169" s="229"/>
      <c r="H169" s="267"/>
      <c r="I169" s="229"/>
      <c r="J169" s="271"/>
      <c r="K169" s="232"/>
      <c r="L169" s="232"/>
      <c r="M169" s="244"/>
    </row>
    <row r="170" spans="1:13" ht="13.5" thickBot="1">
      <c r="A170" s="238"/>
      <c r="B170" s="233"/>
      <c r="C170" s="277"/>
      <c r="D170" s="272"/>
      <c r="E170" s="230"/>
      <c r="F170" s="259"/>
      <c r="G170" s="230"/>
      <c r="H170" s="268"/>
      <c r="I170" s="230"/>
      <c r="J170" s="272"/>
      <c r="K170" s="233"/>
      <c r="L170" s="233"/>
      <c r="M170" s="245"/>
    </row>
    <row r="171" spans="1:13" ht="13.5" thickBot="1">
      <c r="A171" s="109"/>
      <c r="B171" s="110" t="s">
        <v>7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2"/>
    </row>
    <row r="172" spans="1:13" ht="15.75" thickBot="1">
      <c r="A172" s="239" t="s">
        <v>56</v>
      </c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1"/>
    </row>
    <row r="173" spans="1:13" ht="12.75">
      <c r="A173" s="113">
        <v>1</v>
      </c>
      <c r="B173" s="223" t="s">
        <v>83</v>
      </c>
      <c r="C173" s="115" t="s">
        <v>41</v>
      </c>
      <c r="D173" s="116">
        <v>2.5</v>
      </c>
      <c r="E173" s="212">
        <f>(K173+L173+M173)/27</f>
        <v>1.2222222222222223</v>
      </c>
      <c r="F173" s="212">
        <f>D173-E173</f>
        <v>1.2777777777777777</v>
      </c>
      <c r="G173" s="212">
        <f>(L173+M173)/27</f>
        <v>0.6666666666666666</v>
      </c>
      <c r="H173" s="113" t="s">
        <v>24</v>
      </c>
      <c r="I173" s="118" t="s">
        <v>5</v>
      </c>
      <c r="J173" s="113">
        <f>K173+L173</f>
        <v>30</v>
      </c>
      <c r="K173" s="113">
        <v>15</v>
      </c>
      <c r="L173" s="113">
        <v>15</v>
      </c>
      <c r="M173" s="119">
        <v>3</v>
      </c>
    </row>
    <row r="174" spans="1:13" ht="12.75">
      <c r="A174" s="120">
        <v>2</v>
      </c>
      <c r="B174" s="121" t="s">
        <v>89</v>
      </c>
      <c r="C174" s="122" t="s">
        <v>41</v>
      </c>
      <c r="D174" s="123">
        <v>3.5</v>
      </c>
      <c r="E174" s="214">
        <f>(K174+L174+M174)/27</f>
        <v>1.8518518518518519</v>
      </c>
      <c r="F174" s="214">
        <f>D174-E174</f>
        <v>1.6481481481481481</v>
      </c>
      <c r="G174" s="214">
        <f>(L174+M174)/27</f>
        <v>1.2962962962962963</v>
      </c>
      <c r="H174" s="120" t="s">
        <v>24</v>
      </c>
      <c r="I174" s="124" t="s">
        <v>5</v>
      </c>
      <c r="J174" s="120">
        <f>K174+L174</f>
        <v>45</v>
      </c>
      <c r="K174" s="120">
        <v>15</v>
      </c>
      <c r="L174" s="120">
        <v>30</v>
      </c>
      <c r="M174" s="125">
        <v>5</v>
      </c>
    </row>
    <row r="175" spans="1:13" ht="12.75">
      <c r="A175" s="120">
        <v>3</v>
      </c>
      <c r="B175" s="121" t="s">
        <v>88</v>
      </c>
      <c r="C175" s="122" t="s">
        <v>41</v>
      </c>
      <c r="D175" s="123">
        <v>2.5</v>
      </c>
      <c r="E175" s="214">
        <f>(K175+L175+M175)/27</f>
        <v>1.2222222222222223</v>
      </c>
      <c r="F175" s="214">
        <f>D175-E175</f>
        <v>1.2777777777777777</v>
      </c>
      <c r="G175" s="214">
        <f>(L175+M175)/27</f>
        <v>0.6666666666666666</v>
      </c>
      <c r="H175" s="28" t="s">
        <v>108</v>
      </c>
      <c r="I175" s="124" t="s">
        <v>5</v>
      </c>
      <c r="J175" s="120">
        <f>K175+L175</f>
        <v>30</v>
      </c>
      <c r="K175" s="120">
        <v>15</v>
      </c>
      <c r="L175" s="120">
        <v>15</v>
      </c>
      <c r="M175" s="125">
        <v>3</v>
      </c>
    </row>
    <row r="176" spans="1:13" ht="12.75">
      <c r="A176" s="120">
        <v>4</v>
      </c>
      <c r="B176" s="172" t="s">
        <v>103</v>
      </c>
      <c r="C176" s="122" t="s">
        <v>41</v>
      </c>
      <c r="D176" s="123">
        <v>14</v>
      </c>
      <c r="E176" s="214">
        <f>(K176+L176+M176)/27</f>
        <v>2.888888888888889</v>
      </c>
      <c r="F176" s="214">
        <f>D176-E176</f>
        <v>11.11111111111111</v>
      </c>
      <c r="G176" s="214">
        <f>(L176+M176)/27</f>
        <v>2.888888888888889</v>
      </c>
      <c r="H176" s="28" t="s">
        <v>108</v>
      </c>
      <c r="I176" s="124" t="s">
        <v>5</v>
      </c>
      <c r="J176" s="120">
        <f>K176+L176</f>
        <v>30</v>
      </c>
      <c r="K176" s="120"/>
      <c r="L176" s="120">
        <v>30</v>
      </c>
      <c r="M176" s="125">
        <v>48</v>
      </c>
    </row>
    <row r="177" spans="1:13" ht="13.5" thickBot="1">
      <c r="A177" s="126">
        <v>5</v>
      </c>
      <c r="B177" s="127" t="s">
        <v>105</v>
      </c>
      <c r="C177" s="128" t="s">
        <v>41</v>
      </c>
      <c r="D177" s="186">
        <v>7.25</v>
      </c>
      <c r="E177" s="215">
        <f>(K177+L177+M177)/27</f>
        <v>3.5185185185185186</v>
      </c>
      <c r="F177" s="215">
        <f>D177-E177</f>
        <v>3.7314814814814814</v>
      </c>
      <c r="G177" s="215">
        <f>(L177+M177)/27</f>
        <v>0.18518518518518517</v>
      </c>
      <c r="H177" s="28" t="s">
        <v>108</v>
      </c>
      <c r="I177" s="130" t="s">
        <v>6</v>
      </c>
      <c r="J177" s="129">
        <f>K177+L177</f>
        <v>90</v>
      </c>
      <c r="K177" s="129">
        <v>90</v>
      </c>
      <c r="L177" s="129"/>
      <c r="M177" s="131">
        <v>5</v>
      </c>
    </row>
    <row r="178" spans="1:13" ht="12.75">
      <c r="A178" s="242" t="s">
        <v>22</v>
      </c>
      <c r="B178" s="243"/>
      <c r="C178" s="132"/>
      <c r="D178" s="187">
        <f>SUM(D173:D177)</f>
        <v>29.75</v>
      </c>
      <c r="E178" s="187">
        <f>SUM(E173:E177)</f>
        <v>10.703703703703704</v>
      </c>
      <c r="F178" s="187">
        <f>SUM(F173:F177)</f>
        <v>19.046296296296294</v>
      </c>
      <c r="G178" s="187">
        <f>SUM(G173:G177)</f>
        <v>5.703703703703703</v>
      </c>
      <c r="H178" s="134" t="s">
        <v>12</v>
      </c>
      <c r="I178" s="135" t="s">
        <v>12</v>
      </c>
      <c r="J178" s="134">
        <f>SUM(J173:J177)</f>
        <v>225</v>
      </c>
      <c r="K178" s="134">
        <f>SUM(K173:K177)</f>
        <v>135</v>
      </c>
      <c r="L178" s="134">
        <f>SUM(L173:L177)</f>
        <v>90</v>
      </c>
      <c r="M178" s="136">
        <f>SUM(M173:M177)</f>
        <v>64</v>
      </c>
    </row>
    <row r="179" spans="1:13" ht="12.75">
      <c r="A179" s="273" t="s">
        <v>23</v>
      </c>
      <c r="B179" s="274"/>
      <c r="C179" s="137"/>
      <c r="D179" s="138"/>
      <c r="E179" s="213"/>
      <c r="F179" s="213"/>
      <c r="G179" s="213"/>
      <c r="H179" s="138" t="s">
        <v>12</v>
      </c>
      <c r="I179" s="139" t="s">
        <v>12</v>
      </c>
      <c r="J179" s="138"/>
      <c r="K179" s="138"/>
      <c r="L179" s="138"/>
      <c r="M179" s="140"/>
    </row>
    <row r="180" spans="1:13" ht="13.5" thickBot="1">
      <c r="A180" s="260" t="s">
        <v>25</v>
      </c>
      <c r="B180" s="261"/>
      <c r="C180" s="141"/>
      <c r="D180" s="189">
        <f>D178</f>
        <v>29.75</v>
      </c>
      <c r="E180" s="189">
        <f>E178</f>
        <v>10.703703703703704</v>
      </c>
      <c r="F180" s="189">
        <f>F178</f>
        <v>19.046296296296294</v>
      </c>
      <c r="G180" s="189">
        <f>G178</f>
        <v>5.703703703703703</v>
      </c>
      <c r="H180" s="143" t="s">
        <v>12</v>
      </c>
      <c r="I180" s="144" t="s">
        <v>12</v>
      </c>
      <c r="J180" s="143">
        <f>J178</f>
        <v>225</v>
      </c>
      <c r="K180" s="143">
        <f>K178</f>
        <v>135</v>
      </c>
      <c r="L180" s="143">
        <f>L178</f>
        <v>90</v>
      </c>
      <c r="M180" s="145">
        <f>M178</f>
        <v>64</v>
      </c>
    </row>
    <row r="181" spans="1:13" ht="13.5" thickBot="1">
      <c r="A181" s="246" t="s">
        <v>34</v>
      </c>
      <c r="B181" s="247"/>
      <c r="C181" s="82"/>
      <c r="D181" s="87"/>
      <c r="E181" s="209"/>
      <c r="F181" s="209"/>
      <c r="G181" s="209"/>
      <c r="H181" s="87"/>
      <c r="I181" s="87"/>
      <c r="J181" s="87"/>
      <c r="K181" s="87"/>
      <c r="L181" s="87"/>
      <c r="M181" s="88"/>
    </row>
    <row r="182" spans="1:13" ht="13.5" thickBot="1">
      <c r="A182" s="89">
        <v>1</v>
      </c>
      <c r="B182" s="90" t="s">
        <v>38</v>
      </c>
      <c r="C182" s="91" t="s">
        <v>41</v>
      </c>
      <c r="D182" s="89">
        <v>0.25</v>
      </c>
      <c r="E182" s="183">
        <v>0.25</v>
      </c>
      <c r="F182" s="183">
        <f>D182-E182</f>
        <v>0</v>
      </c>
      <c r="G182" s="183">
        <f>(L182+M182)/27.5</f>
        <v>0</v>
      </c>
      <c r="H182" s="89" t="s">
        <v>21</v>
      </c>
      <c r="I182" s="89" t="s">
        <v>5</v>
      </c>
      <c r="J182" s="89">
        <f>K182+L182+M182</f>
        <v>2</v>
      </c>
      <c r="K182" s="89">
        <v>2</v>
      </c>
      <c r="L182" s="89"/>
      <c r="M182" s="92">
        <v>0</v>
      </c>
    </row>
    <row r="183" spans="1:13" ht="12.75">
      <c r="A183" s="248" t="s">
        <v>22</v>
      </c>
      <c r="B183" s="249"/>
      <c r="C183" s="83"/>
      <c r="D183" s="184">
        <f>SUM(D182:D182)</f>
        <v>0.25</v>
      </c>
      <c r="E183" s="184">
        <f>SUM(E182:E182)</f>
        <v>0.25</v>
      </c>
      <c r="F183" s="184">
        <f>SUM(F182:F182)</f>
        <v>0</v>
      </c>
      <c r="G183" s="184">
        <f>SUM(G182:G182)</f>
        <v>0</v>
      </c>
      <c r="H183" s="84" t="s">
        <v>12</v>
      </c>
      <c r="I183" s="85" t="s">
        <v>12</v>
      </c>
      <c r="J183" s="84">
        <f>SUM(J182:J182)</f>
        <v>2</v>
      </c>
      <c r="K183" s="84">
        <f>SUM(K182:K182)</f>
        <v>2</v>
      </c>
      <c r="L183" s="98">
        <f>SUM(L182:L182)</f>
        <v>0</v>
      </c>
      <c r="M183" s="98">
        <f>SUM(M182:M182)</f>
        <v>0</v>
      </c>
    </row>
    <row r="184" spans="1:13" ht="12.75">
      <c r="A184" s="250" t="s">
        <v>23</v>
      </c>
      <c r="B184" s="251"/>
      <c r="C184" s="93"/>
      <c r="D184" s="94"/>
      <c r="E184" s="208"/>
      <c r="F184" s="208"/>
      <c r="G184" s="208"/>
      <c r="H184" s="94" t="s">
        <v>12</v>
      </c>
      <c r="I184" s="95" t="s">
        <v>12</v>
      </c>
      <c r="J184" s="94"/>
      <c r="K184" s="94"/>
      <c r="L184" s="94"/>
      <c r="M184" s="95"/>
    </row>
    <row r="185" spans="1:13" ht="13.5" thickBot="1">
      <c r="A185" s="252" t="s">
        <v>25</v>
      </c>
      <c r="B185" s="253"/>
      <c r="C185" s="96"/>
      <c r="D185" s="86"/>
      <c r="E185" s="207"/>
      <c r="F185" s="207"/>
      <c r="G185" s="207"/>
      <c r="H185" s="86" t="s">
        <v>12</v>
      </c>
      <c r="I185" s="97" t="s">
        <v>12</v>
      </c>
      <c r="J185" s="86"/>
      <c r="K185" s="86"/>
      <c r="L185" s="86"/>
      <c r="M185" s="97"/>
    </row>
    <row r="186" spans="1:13" ht="15.75" thickBot="1">
      <c r="A186" s="239" t="s">
        <v>43</v>
      </c>
      <c r="B186" s="240"/>
      <c r="C186" s="146"/>
      <c r="D186" s="147"/>
      <c r="E186" s="216"/>
      <c r="F186" s="216"/>
      <c r="G186" s="216"/>
      <c r="H186" s="147"/>
      <c r="I186" s="147"/>
      <c r="J186" s="146"/>
      <c r="K186" s="146"/>
      <c r="L186" s="146"/>
      <c r="M186" s="148"/>
    </row>
    <row r="187" spans="1:13" ht="12.75">
      <c r="A187" s="224" t="s">
        <v>23</v>
      </c>
      <c r="B187" s="225"/>
      <c r="C187" s="149"/>
      <c r="D187" s="150"/>
      <c r="E187" s="217"/>
      <c r="F187" s="218"/>
      <c r="G187" s="219"/>
      <c r="H187" s="152"/>
      <c r="I187" s="151"/>
      <c r="J187" s="152"/>
      <c r="K187" s="151"/>
      <c r="L187" s="152"/>
      <c r="M187" s="153"/>
    </row>
    <row r="188" spans="1:13" ht="13.5" thickBot="1">
      <c r="A188" s="226" t="s">
        <v>101</v>
      </c>
      <c r="B188" s="227"/>
      <c r="C188" s="154"/>
      <c r="D188" s="188">
        <f>SUM(D180)</f>
        <v>29.75</v>
      </c>
      <c r="E188" s="188">
        <f>SUM(E180)</f>
        <v>10.703703703703704</v>
      </c>
      <c r="F188" s="188">
        <f>SUM(F180)</f>
        <v>19.046296296296294</v>
      </c>
      <c r="G188" s="188">
        <f>SUM(G180)</f>
        <v>5.703703703703703</v>
      </c>
      <c r="H188" s="154"/>
      <c r="I188" s="154"/>
      <c r="J188" s="156">
        <f>SUM(J180)</f>
        <v>225</v>
      </c>
      <c r="K188" s="156">
        <f>SUM(K180)</f>
        <v>135</v>
      </c>
      <c r="L188" s="156">
        <f>SUM(L180)</f>
        <v>90</v>
      </c>
      <c r="M188" s="157">
        <f>SUM(M180)</f>
        <v>64</v>
      </c>
    </row>
    <row r="189" spans="1:13" ht="13.5" thickBot="1">
      <c r="A189" s="262" t="s">
        <v>22</v>
      </c>
      <c r="B189" s="263"/>
      <c r="C189" s="159"/>
      <c r="D189" s="160">
        <f>D178+D183</f>
        <v>30</v>
      </c>
      <c r="E189" s="220">
        <f aca="true" t="shared" si="7" ref="E189:M189">E178+E183</f>
        <v>10.953703703703704</v>
      </c>
      <c r="F189" s="220">
        <f t="shared" si="7"/>
        <v>19.046296296296294</v>
      </c>
      <c r="G189" s="220">
        <f t="shared" si="7"/>
        <v>5.703703703703703</v>
      </c>
      <c r="H189" s="160"/>
      <c r="I189" s="160"/>
      <c r="J189" s="185">
        <f t="shared" si="7"/>
        <v>227</v>
      </c>
      <c r="K189" s="185">
        <f t="shared" si="7"/>
        <v>137</v>
      </c>
      <c r="L189" s="185">
        <f t="shared" si="7"/>
        <v>90</v>
      </c>
      <c r="M189" s="185">
        <f t="shared" si="7"/>
        <v>64</v>
      </c>
    </row>
    <row r="190" spans="1:13" ht="12.75">
      <c r="A190" s="264" t="s">
        <v>102</v>
      </c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</row>
    <row r="191" spans="1:13" ht="12.75">
      <c r="A191" s="265" t="s">
        <v>100</v>
      </c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</row>
    <row r="193" ht="12.75">
      <c r="A193" s="192"/>
    </row>
    <row r="199" ht="13.5" customHeight="1"/>
    <row r="200" ht="13.5" customHeight="1"/>
    <row r="251" ht="12.75" customHeight="1"/>
  </sheetData>
  <sheetProtection/>
  <mergeCells count="144">
    <mergeCell ref="A1:M1"/>
    <mergeCell ref="A2:M2"/>
    <mergeCell ref="A12:A18"/>
    <mergeCell ref="B12:B18"/>
    <mergeCell ref="C12:C18"/>
    <mergeCell ref="D12:F12"/>
    <mergeCell ref="G12:G18"/>
    <mergeCell ref="M13:M18"/>
    <mergeCell ref="D13:D18"/>
    <mergeCell ref="E13:E18"/>
    <mergeCell ref="F13:F18"/>
    <mergeCell ref="J13:J18"/>
    <mergeCell ref="A27:B27"/>
    <mergeCell ref="A28:B28"/>
    <mergeCell ref="K14:K18"/>
    <mergeCell ref="L14:L18"/>
    <mergeCell ref="A20:B20"/>
    <mergeCell ref="A26:B26"/>
    <mergeCell ref="H12:H18"/>
    <mergeCell ref="I12:I18"/>
    <mergeCell ref="J12:M12"/>
    <mergeCell ref="K13:L13"/>
    <mergeCell ref="A38:B38"/>
    <mergeCell ref="A39:B39"/>
    <mergeCell ref="A33:B33"/>
    <mergeCell ref="A34:B34"/>
    <mergeCell ref="A29:M29"/>
    <mergeCell ref="A32:B32"/>
    <mergeCell ref="A35:M35"/>
    <mergeCell ref="A37:B37"/>
    <mergeCell ref="A41:B41"/>
    <mergeCell ref="A45:B45"/>
    <mergeCell ref="A56:M56"/>
    <mergeCell ref="A57:M57"/>
    <mergeCell ref="A53:M53"/>
    <mergeCell ref="A54:M54"/>
    <mergeCell ref="A46:B46"/>
    <mergeCell ref="A47:B47"/>
    <mergeCell ref="A51:B51"/>
    <mergeCell ref="A52:B52"/>
    <mergeCell ref="A49:B49"/>
    <mergeCell ref="A50:B50"/>
    <mergeCell ref="A67:A73"/>
    <mergeCell ref="B67:B73"/>
    <mergeCell ref="C67:C73"/>
    <mergeCell ref="D67:F67"/>
    <mergeCell ref="D68:D73"/>
    <mergeCell ref="E68:E73"/>
    <mergeCell ref="F68:F73"/>
    <mergeCell ref="G67:G73"/>
    <mergeCell ref="H67:H73"/>
    <mergeCell ref="I67:I73"/>
    <mergeCell ref="J67:M67"/>
    <mergeCell ref="J68:J73"/>
    <mergeCell ref="K68:L68"/>
    <mergeCell ref="M68:M73"/>
    <mergeCell ref="K69:K73"/>
    <mergeCell ref="L69:L73"/>
    <mergeCell ref="A80:M80"/>
    <mergeCell ref="A86:B86"/>
    <mergeCell ref="A75:B75"/>
    <mergeCell ref="A77:B77"/>
    <mergeCell ref="A78:B78"/>
    <mergeCell ref="A79:B79"/>
    <mergeCell ref="A95:B95"/>
    <mergeCell ref="A97:B97"/>
    <mergeCell ref="A87:B87"/>
    <mergeCell ref="A88:B88"/>
    <mergeCell ref="A89:M89"/>
    <mergeCell ref="A92:B92"/>
    <mergeCell ref="A93:B93"/>
    <mergeCell ref="A94:B94"/>
    <mergeCell ref="A104:M104"/>
    <mergeCell ref="A105:M105"/>
    <mergeCell ref="A98:B98"/>
    <mergeCell ref="A99:B99"/>
    <mergeCell ref="A102:B102"/>
    <mergeCell ref="A103:B103"/>
    <mergeCell ref="A100:B100"/>
    <mergeCell ref="A101:B101"/>
    <mergeCell ref="A107:M107"/>
    <mergeCell ref="A108:M108"/>
    <mergeCell ref="A118:A124"/>
    <mergeCell ref="B118:B124"/>
    <mergeCell ref="C118:C124"/>
    <mergeCell ref="D118:F118"/>
    <mergeCell ref="D119:D124"/>
    <mergeCell ref="A142:B142"/>
    <mergeCell ref="A143:B143"/>
    <mergeCell ref="G118:G124"/>
    <mergeCell ref="H118:H124"/>
    <mergeCell ref="A126:M126"/>
    <mergeCell ref="A129:B129"/>
    <mergeCell ref="A130:B130"/>
    <mergeCell ref="A131:B131"/>
    <mergeCell ref="E119:E124"/>
    <mergeCell ref="A132:M132"/>
    <mergeCell ref="A141:B141"/>
    <mergeCell ref="J119:J124"/>
    <mergeCell ref="K119:L119"/>
    <mergeCell ref="M119:M124"/>
    <mergeCell ref="K120:K124"/>
    <mergeCell ref="L120:L124"/>
    <mergeCell ref="F119:F124"/>
    <mergeCell ref="I118:I124"/>
    <mergeCell ref="J118:M118"/>
    <mergeCell ref="A144:B144"/>
    <mergeCell ref="A145:B145"/>
    <mergeCell ref="A153:M153"/>
    <mergeCell ref="A154:M154"/>
    <mergeCell ref="A148:M148"/>
    <mergeCell ref="A149:M149"/>
    <mergeCell ref="A146:B146"/>
    <mergeCell ref="A147:B147"/>
    <mergeCell ref="A172:M172"/>
    <mergeCell ref="H164:H170"/>
    <mergeCell ref="I164:I170"/>
    <mergeCell ref="J164:M164"/>
    <mergeCell ref="J165:J170"/>
    <mergeCell ref="K165:L165"/>
    <mergeCell ref="M165:M170"/>
    <mergeCell ref="K166:K170"/>
    <mergeCell ref="L166:L170"/>
    <mergeCell ref="D165:D170"/>
    <mergeCell ref="A178:B178"/>
    <mergeCell ref="A179:B179"/>
    <mergeCell ref="A180:B180"/>
    <mergeCell ref="A181:B181"/>
    <mergeCell ref="F165:F170"/>
    <mergeCell ref="G164:G170"/>
    <mergeCell ref="A164:A170"/>
    <mergeCell ref="B164:B170"/>
    <mergeCell ref="C164:C170"/>
    <mergeCell ref="D164:F164"/>
    <mergeCell ref="E165:E170"/>
    <mergeCell ref="A190:M190"/>
    <mergeCell ref="A191:M191"/>
    <mergeCell ref="A188:B188"/>
    <mergeCell ref="A183:B183"/>
    <mergeCell ref="A189:B189"/>
    <mergeCell ref="A186:B186"/>
    <mergeCell ref="A187:B187"/>
    <mergeCell ref="A184:B184"/>
    <mergeCell ref="A185:B18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4"/>
  <sheetViews>
    <sheetView zoomScale="110" zoomScaleNormal="110" zoomScaleSheetLayoutView="100" zoomScalePageLayoutView="0" workbookViewId="0" topLeftCell="A159">
      <selection activeCell="A154" sqref="A154:M194"/>
    </sheetView>
  </sheetViews>
  <sheetFormatPr defaultColWidth="9.140625" defaultRowHeight="12.75"/>
  <cols>
    <col min="1" max="1" width="3.7109375" style="0" customWidth="1"/>
    <col min="2" max="2" width="58.421875" style="0" customWidth="1"/>
    <col min="3" max="3" width="7.00390625" style="0" customWidth="1"/>
    <col min="5" max="5" width="16.7109375" style="0" customWidth="1"/>
    <col min="6" max="6" width="12.8515625" style="0" customWidth="1"/>
    <col min="7" max="7" width="10.8515625" style="0" customWidth="1"/>
    <col min="8" max="8" width="10.421875" style="0" customWidth="1"/>
    <col min="9" max="9" width="12.8515625" style="0" customWidth="1"/>
    <col min="12" max="12" width="14.8515625" style="0" customWidth="1"/>
    <col min="13" max="13" width="7.8515625" style="0" customWidth="1"/>
  </cols>
  <sheetData>
    <row r="1" spans="1:13" ht="15.75">
      <c r="A1" s="254" t="s">
        <v>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5" ht="15.75">
      <c r="A2" s="254" t="s">
        <v>90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1"/>
      <c r="O2" s="11"/>
    </row>
    <row r="3" spans="1:2" ht="15" customHeight="1">
      <c r="A3" s="1"/>
      <c r="B3" s="7" t="s">
        <v>26</v>
      </c>
    </row>
    <row r="4" spans="2:6" ht="15">
      <c r="B4" s="8" t="s">
        <v>27</v>
      </c>
      <c r="C4" s="8"/>
      <c r="D4" s="8"/>
      <c r="F4" s="192" t="s">
        <v>120</v>
      </c>
    </row>
    <row r="5" spans="2:6" ht="15">
      <c r="B5" s="8" t="s">
        <v>44</v>
      </c>
      <c r="C5" s="8"/>
      <c r="D5" s="8"/>
      <c r="F5" s="45" t="s">
        <v>121</v>
      </c>
    </row>
    <row r="6" spans="2:4" ht="15">
      <c r="B6" s="8" t="s">
        <v>45</v>
      </c>
      <c r="C6" s="8"/>
      <c r="D6" s="8"/>
    </row>
    <row r="7" spans="2:4" ht="15">
      <c r="B7" s="8" t="s">
        <v>28</v>
      </c>
      <c r="C7" s="8"/>
      <c r="D7" s="8"/>
    </row>
    <row r="8" spans="2:4" ht="15">
      <c r="B8" s="8" t="s">
        <v>106</v>
      </c>
      <c r="C8" s="8"/>
      <c r="D8" s="8"/>
    </row>
    <row r="9" spans="2:4" ht="15">
      <c r="B9" s="8" t="s">
        <v>107</v>
      </c>
      <c r="C9" s="8"/>
      <c r="D9" s="8"/>
    </row>
    <row r="10" spans="2:7" ht="15">
      <c r="B10" s="9" t="s">
        <v>29</v>
      </c>
      <c r="G10" s="3"/>
    </row>
    <row r="11" spans="2:7" ht="15.75" thickBot="1">
      <c r="B11" s="9" t="s">
        <v>30</v>
      </c>
      <c r="G11" s="3"/>
    </row>
    <row r="12" spans="1:13" ht="13.5" thickBot="1">
      <c r="A12" s="293" t="s">
        <v>0</v>
      </c>
      <c r="B12" s="296" t="s">
        <v>14</v>
      </c>
      <c r="C12" s="299" t="s">
        <v>8</v>
      </c>
      <c r="D12" s="302" t="s">
        <v>9</v>
      </c>
      <c r="E12" s="303"/>
      <c r="F12" s="304"/>
      <c r="G12" s="311" t="s">
        <v>17</v>
      </c>
      <c r="H12" s="305" t="s">
        <v>18</v>
      </c>
      <c r="I12" s="311" t="s">
        <v>19</v>
      </c>
      <c r="J12" s="302" t="s">
        <v>11</v>
      </c>
      <c r="K12" s="303"/>
      <c r="L12" s="303"/>
      <c r="M12" s="304"/>
    </row>
    <row r="13" spans="1:13" ht="13.5" thickBot="1">
      <c r="A13" s="294"/>
      <c r="B13" s="297"/>
      <c r="C13" s="300"/>
      <c r="D13" s="284" t="s">
        <v>1</v>
      </c>
      <c r="E13" s="286" t="s">
        <v>15</v>
      </c>
      <c r="F13" s="309" t="s">
        <v>16</v>
      </c>
      <c r="G13" s="286"/>
      <c r="H13" s="306"/>
      <c r="I13" s="286"/>
      <c r="J13" s="284" t="s">
        <v>1</v>
      </c>
      <c r="K13" s="278" t="s">
        <v>20</v>
      </c>
      <c r="L13" s="279"/>
      <c r="M13" s="312" t="s">
        <v>10</v>
      </c>
    </row>
    <row r="14" spans="1:13" ht="12.75">
      <c r="A14" s="294"/>
      <c r="B14" s="297"/>
      <c r="C14" s="300"/>
      <c r="D14" s="284"/>
      <c r="E14" s="286"/>
      <c r="F14" s="309"/>
      <c r="G14" s="286"/>
      <c r="H14" s="306"/>
      <c r="I14" s="286"/>
      <c r="J14" s="284"/>
      <c r="K14" s="296" t="s">
        <v>4</v>
      </c>
      <c r="L14" s="296" t="s">
        <v>13</v>
      </c>
      <c r="M14" s="312"/>
    </row>
    <row r="15" spans="1:13" ht="12.75">
      <c r="A15" s="294"/>
      <c r="B15" s="297"/>
      <c r="C15" s="300"/>
      <c r="D15" s="284"/>
      <c r="E15" s="286"/>
      <c r="F15" s="309"/>
      <c r="G15" s="286"/>
      <c r="H15" s="306"/>
      <c r="I15" s="286"/>
      <c r="J15" s="284"/>
      <c r="K15" s="297"/>
      <c r="L15" s="297"/>
      <c r="M15" s="312"/>
    </row>
    <row r="16" spans="1:13" ht="12.75">
      <c r="A16" s="294"/>
      <c r="B16" s="297"/>
      <c r="C16" s="300"/>
      <c r="D16" s="284"/>
      <c r="E16" s="286"/>
      <c r="F16" s="309"/>
      <c r="G16" s="286"/>
      <c r="H16" s="306"/>
      <c r="I16" s="286"/>
      <c r="J16" s="284"/>
      <c r="K16" s="297"/>
      <c r="L16" s="297"/>
      <c r="M16" s="312"/>
    </row>
    <row r="17" spans="1:13" ht="12.75">
      <c r="A17" s="294"/>
      <c r="B17" s="297"/>
      <c r="C17" s="300"/>
      <c r="D17" s="284"/>
      <c r="E17" s="286"/>
      <c r="F17" s="309"/>
      <c r="G17" s="286"/>
      <c r="H17" s="306"/>
      <c r="I17" s="286"/>
      <c r="J17" s="284"/>
      <c r="K17" s="297"/>
      <c r="L17" s="297"/>
      <c r="M17" s="312"/>
    </row>
    <row r="18" spans="1:13" ht="13.5" thickBot="1">
      <c r="A18" s="295"/>
      <c r="B18" s="298"/>
      <c r="C18" s="301"/>
      <c r="D18" s="285"/>
      <c r="E18" s="287"/>
      <c r="F18" s="310"/>
      <c r="G18" s="287"/>
      <c r="H18" s="307"/>
      <c r="I18" s="287"/>
      <c r="J18" s="285"/>
      <c r="K18" s="298"/>
      <c r="L18" s="298"/>
      <c r="M18" s="313"/>
    </row>
    <row r="19" spans="1:13" ht="14.25" customHeight="1" thickBot="1">
      <c r="A19" s="38"/>
      <c r="B19" s="39" t="s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15.75" thickBot="1">
      <c r="A20" s="280" t="s">
        <v>32</v>
      </c>
      <c r="B20" s="281"/>
      <c r="C20" s="99"/>
      <c r="D20" s="99"/>
      <c r="E20" s="99"/>
      <c r="F20" s="47"/>
      <c r="G20" s="47"/>
      <c r="H20" s="47"/>
      <c r="I20" s="47"/>
      <c r="J20" s="47"/>
      <c r="K20" s="47"/>
      <c r="L20" s="47"/>
      <c r="M20" s="48"/>
    </row>
    <row r="21" spans="1:13" ht="12.75">
      <c r="A21" s="80">
        <v>1</v>
      </c>
      <c r="B21" s="27" t="s">
        <v>50</v>
      </c>
      <c r="C21" s="80" t="s">
        <v>2</v>
      </c>
      <c r="D21" s="24">
        <v>4.5</v>
      </c>
      <c r="E21" s="175">
        <f>(K21+L21+M21)/27</f>
        <v>1.8518518518518519</v>
      </c>
      <c r="F21" s="175">
        <f>D21-E21</f>
        <v>2.648148148148148</v>
      </c>
      <c r="G21" s="175">
        <f>(L21+M21)/27</f>
        <v>0.7407407407407407</v>
      </c>
      <c r="H21" s="24" t="s">
        <v>24</v>
      </c>
      <c r="I21" s="43" t="s">
        <v>5</v>
      </c>
      <c r="J21" s="24">
        <f>K21+L21</f>
        <v>45</v>
      </c>
      <c r="K21" s="24">
        <v>30</v>
      </c>
      <c r="L21" s="24">
        <v>15</v>
      </c>
      <c r="M21" s="50">
        <v>5</v>
      </c>
    </row>
    <row r="22" spans="1:13" ht="12.75">
      <c r="A22" s="28">
        <v>2</v>
      </c>
      <c r="B22" s="100" t="s">
        <v>46</v>
      </c>
      <c r="C22" s="53" t="s">
        <v>2</v>
      </c>
      <c r="D22" s="51">
        <v>4</v>
      </c>
      <c r="E22" s="176">
        <f>(K22+L22+M22)/27</f>
        <v>1.8518518518518519</v>
      </c>
      <c r="F22" s="176">
        <f>D22-E22</f>
        <v>2.148148148148148</v>
      </c>
      <c r="G22" s="176">
        <f>(L22+M22)/27</f>
        <v>1.2962962962962963</v>
      </c>
      <c r="H22" s="28" t="s">
        <v>24</v>
      </c>
      <c r="I22" s="42" t="s">
        <v>5</v>
      </c>
      <c r="J22" s="28">
        <f>K22+L22</f>
        <v>45</v>
      </c>
      <c r="K22" s="28">
        <v>15</v>
      </c>
      <c r="L22" s="28">
        <v>30</v>
      </c>
      <c r="M22" s="52">
        <v>5</v>
      </c>
    </row>
    <row r="23" spans="1:13" ht="12.75">
      <c r="A23" s="28">
        <v>3</v>
      </c>
      <c r="B23" s="100" t="s">
        <v>51</v>
      </c>
      <c r="C23" s="53" t="s">
        <v>2</v>
      </c>
      <c r="D23" s="28">
        <v>2.25</v>
      </c>
      <c r="E23" s="176">
        <f>(K23+L23+M23)/27</f>
        <v>1.2222222222222223</v>
      </c>
      <c r="F23" s="176">
        <f>D23-E23</f>
        <v>1.0277777777777777</v>
      </c>
      <c r="G23" s="176">
        <f>(L23+M23)/27</f>
        <v>0.1111111111111111</v>
      </c>
      <c r="H23" s="28" t="s">
        <v>108</v>
      </c>
      <c r="I23" s="42" t="s">
        <v>5</v>
      </c>
      <c r="J23" s="28">
        <f>K23+L23</f>
        <v>30</v>
      </c>
      <c r="K23" s="28">
        <v>30</v>
      </c>
      <c r="L23" s="28"/>
      <c r="M23" s="52">
        <v>3</v>
      </c>
    </row>
    <row r="24" spans="1:13" ht="12.75">
      <c r="A24" s="28">
        <v>4</v>
      </c>
      <c r="B24" s="100" t="s">
        <v>52</v>
      </c>
      <c r="C24" s="53" t="s">
        <v>2</v>
      </c>
      <c r="D24" s="28">
        <v>2.5</v>
      </c>
      <c r="E24" s="176">
        <f>(K24+L24+M24)/27</f>
        <v>1.2222222222222223</v>
      </c>
      <c r="F24" s="176">
        <f>D24-E24</f>
        <v>1.2777777777777777</v>
      </c>
      <c r="G24" s="176">
        <f>(L24+M24)/27</f>
        <v>0.1111111111111111</v>
      </c>
      <c r="H24" s="28" t="s">
        <v>108</v>
      </c>
      <c r="I24" s="42" t="s">
        <v>5</v>
      </c>
      <c r="J24" s="28">
        <f>K24+L24</f>
        <v>30</v>
      </c>
      <c r="K24" s="28">
        <v>30</v>
      </c>
      <c r="L24" s="28"/>
      <c r="M24" s="52">
        <v>3</v>
      </c>
    </row>
    <row r="25" spans="1:13" ht="13.5" thickBot="1">
      <c r="A25" s="28">
        <v>5</v>
      </c>
      <c r="B25" s="100" t="s">
        <v>53</v>
      </c>
      <c r="C25" s="53" t="s">
        <v>2</v>
      </c>
      <c r="D25" s="28">
        <v>3.5</v>
      </c>
      <c r="E25" s="178">
        <f>(K25+L25+M25)/27</f>
        <v>1.8518518518518519</v>
      </c>
      <c r="F25" s="178">
        <f>D25-E25</f>
        <v>1.6481481481481481</v>
      </c>
      <c r="G25" s="178">
        <f>(L25+M25)/27</f>
        <v>1.2962962962962963</v>
      </c>
      <c r="H25" s="28" t="s">
        <v>24</v>
      </c>
      <c r="I25" s="42" t="s">
        <v>5</v>
      </c>
      <c r="J25" s="28">
        <f>K25+L25</f>
        <v>45</v>
      </c>
      <c r="K25" s="28">
        <v>15</v>
      </c>
      <c r="L25" s="28">
        <v>30</v>
      </c>
      <c r="M25" s="78">
        <v>5</v>
      </c>
    </row>
    <row r="26" spans="1:13" ht="12.75">
      <c r="A26" s="282" t="s">
        <v>22</v>
      </c>
      <c r="B26" s="283"/>
      <c r="C26" s="54"/>
      <c r="D26" s="179">
        <f>SUM(D21:D25)</f>
        <v>16.75</v>
      </c>
      <c r="E26" s="179">
        <f>SUM(E21:E25)</f>
        <v>8</v>
      </c>
      <c r="F26" s="179">
        <f>SUM(F21:F25)</f>
        <v>8.75</v>
      </c>
      <c r="G26" s="179">
        <f>SUM(G21:G25)</f>
        <v>3.555555555555556</v>
      </c>
      <c r="H26" s="55" t="s">
        <v>12</v>
      </c>
      <c r="I26" s="57" t="s">
        <v>12</v>
      </c>
      <c r="J26" s="55">
        <f>SUM(J21:J25)</f>
        <v>195</v>
      </c>
      <c r="K26" s="55">
        <f>SUM(K21:K25)</f>
        <v>120</v>
      </c>
      <c r="L26" s="55">
        <f>SUM(L21:L25)</f>
        <v>75</v>
      </c>
      <c r="M26" s="77">
        <f>SUM(M21:M25)</f>
        <v>21</v>
      </c>
    </row>
    <row r="27" spans="1:13" ht="12.75">
      <c r="A27" s="290" t="s">
        <v>23</v>
      </c>
      <c r="B27" s="291"/>
      <c r="C27" s="58"/>
      <c r="D27" s="59"/>
      <c r="E27" s="195"/>
      <c r="F27" s="195"/>
      <c r="G27" s="195"/>
      <c r="H27" s="59" t="s">
        <v>12</v>
      </c>
      <c r="I27" s="60" t="s">
        <v>12</v>
      </c>
      <c r="J27" s="59"/>
      <c r="K27" s="59"/>
      <c r="L27" s="59"/>
      <c r="M27" s="60"/>
    </row>
    <row r="28" spans="1:13" ht="13.5" thickBot="1">
      <c r="A28" s="288" t="s">
        <v>25</v>
      </c>
      <c r="B28" s="289"/>
      <c r="C28" s="61"/>
      <c r="D28" s="62"/>
      <c r="E28" s="193"/>
      <c r="F28" s="193"/>
      <c r="G28" s="193"/>
      <c r="H28" s="62" t="s">
        <v>12</v>
      </c>
      <c r="I28" s="64" t="s">
        <v>12</v>
      </c>
      <c r="J28" s="62"/>
      <c r="K28" s="62"/>
      <c r="L28" s="62"/>
      <c r="M28" s="64"/>
    </row>
    <row r="29" spans="1:13" ht="15.75" thickBot="1">
      <c r="A29" s="280" t="s">
        <v>33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308"/>
    </row>
    <row r="30" spans="1:13" ht="12.75">
      <c r="A30" s="24">
        <v>1</v>
      </c>
      <c r="B30" s="73" t="s">
        <v>54</v>
      </c>
      <c r="C30" s="171" t="s">
        <v>2</v>
      </c>
      <c r="D30" s="24">
        <v>3.5</v>
      </c>
      <c r="E30" s="175">
        <f>(K30+L30+M30)/27</f>
        <v>1.8518518518518519</v>
      </c>
      <c r="F30" s="175">
        <f>D30-E30</f>
        <v>1.6481481481481481</v>
      </c>
      <c r="G30" s="175">
        <f>(L30+M30)/27</f>
        <v>1.2962962962962963</v>
      </c>
      <c r="H30" s="28" t="s">
        <v>108</v>
      </c>
      <c r="I30" s="26" t="s">
        <v>5</v>
      </c>
      <c r="J30" s="24">
        <f>K30+L30</f>
        <v>45</v>
      </c>
      <c r="K30" s="24">
        <v>15</v>
      </c>
      <c r="L30" s="24">
        <v>30</v>
      </c>
      <c r="M30" s="50">
        <v>5</v>
      </c>
    </row>
    <row r="31" spans="1:13" ht="13.5" thickBot="1">
      <c r="A31" s="28">
        <v>2</v>
      </c>
      <c r="B31" s="172" t="s">
        <v>55</v>
      </c>
      <c r="C31" s="53" t="s">
        <v>2</v>
      </c>
      <c r="D31" s="51">
        <v>3</v>
      </c>
      <c r="E31" s="178">
        <f>(K31+L31+M31)/27</f>
        <v>1.8518518518518519</v>
      </c>
      <c r="F31" s="178">
        <f>D31-E31</f>
        <v>1.1481481481481481</v>
      </c>
      <c r="G31" s="178">
        <f>(L31+M31)/27</f>
        <v>1.2962962962962963</v>
      </c>
      <c r="H31" s="28" t="s">
        <v>108</v>
      </c>
      <c r="I31" s="42" t="s">
        <v>5</v>
      </c>
      <c r="J31" s="28">
        <f>K31+L31</f>
        <v>45</v>
      </c>
      <c r="K31" s="28">
        <v>15</v>
      </c>
      <c r="L31" s="28">
        <v>30</v>
      </c>
      <c r="M31" s="78">
        <v>5</v>
      </c>
    </row>
    <row r="32" spans="1:13" ht="12.75">
      <c r="A32" s="282" t="s">
        <v>22</v>
      </c>
      <c r="B32" s="283"/>
      <c r="C32" s="54"/>
      <c r="D32" s="56">
        <f>SUM(D30:D31)</f>
        <v>6.5</v>
      </c>
      <c r="E32" s="179">
        <f>SUM(E30:E31)</f>
        <v>3.7037037037037037</v>
      </c>
      <c r="F32" s="179">
        <f>SUM(F30:F31)</f>
        <v>2.7962962962962963</v>
      </c>
      <c r="G32" s="179">
        <f>SUM(G30:G31)</f>
        <v>2.5925925925925926</v>
      </c>
      <c r="H32" s="55" t="s">
        <v>12</v>
      </c>
      <c r="I32" s="57" t="s">
        <v>12</v>
      </c>
      <c r="J32" s="55">
        <f>SUM(J30:J31)</f>
        <v>90</v>
      </c>
      <c r="K32" s="55">
        <f>SUM(K30:K31)</f>
        <v>30</v>
      </c>
      <c r="L32" s="55">
        <f>SUM(L30:L31)</f>
        <v>60</v>
      </c>
      <c r="M32" s="77">
        <f>SUM(M30:M31)</f>
        <v>10</v>
      </c>
    </row>
    <row r="33" spans="1:13" ht="12.75">
      <c r="A33" s="290" t="s">
        <v>23</v>
      </c>
      <c r="B33" s="291"/>
      <c r="C33" s="58"/>
      <c r="D33" s="59"/>
      <c r="E33" s="195"/>
      <c r="F33" s="195"/>
      <c r="G33" s="195"/>
      <c r="H33" s="59" t="s">
        <v>12</v>
      </c>
      <c r="I33" s="60" t="s">
        <v>12</v>
      </c>
      <c r="J33" s="59"/>
      <c r="K33" s="59"/>
      <c r="L33" s="59"/>
      <c r="M33" s="60"/>
    </row>
    <row r="34" spans="1:13" ht="13.5" thickBot="1">
      <c r="A34" s="288" t="s">
        <v>25</v>
      </c>
      <c r="B34" s="289"/>
      <c r="C34" s="61"/>
      <c r="D34" s="62"/>
      <c r="E34" s="62"/>
      <c r="F34" s="62"/>
      <c r="G34" s="62"/>
      <c r="H34" s="62" t="s">
        <v>12</v>
      </c>
      <c r="I34" s="64" t="s">
        <v>12</v>
      </c>
      <c r="J34" s="62"/>
      <c r="K34" s="62"/>
      <c r="L34" s="62"/>
      <c r="M34" s="64"/>
    </row>
    <row r="35" spans="1:13" ht="15.75" thickBot="1">
      <c r="A35" s="280" t="s">
        <v>56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308"/>
    </row>
    <row r="36" spans="1:13" ht="13.5" thickBot="1">
      <c r="A36" s="24">
        <v>1</v>
      </c>
      <c r="B36" s="172" t="s">
        <v>104</v>
      </c>
      <c r="C36" s="171" t="s">
        <v>2</v>
      </c>
      <c r="D36" s="24">
        <v>5.5</v>
      </c>
      <c r="E36" s="175">
        <f>(K36+L36+M36)/27</f>
        <v>1.7777777777777777</v>
      </c>
      <c r="F36" s="175">
        <f>D36-E36</f>
        <v>3.7222222222222223</v>
      </c>
      <c r="G36" s="175">
        <f>(L36+M36)/27</f>
        <v>1.7777777777777777</v>
      </c>
      <c r="H36" s="28" t="s">
        <v>108</v>
      </c>
      <c r="I36" s="26" t="s">
        <v>5</v>
      </c>
      <c r="J36" s="24">
        <f>K36+L36</f>
        <v>30</v>
      </c>
      <c r="K36" s="24"/>
      <c r="L36" s="24">
        <v>30</v>
      </c>
      <c r="M36" s="50">
        <v>18</v>
      </c>
    </row>
    <row r="37" spans="1:13" ht="12.75">
      <c r="A37" s="282" t="s">
        <v>22</v>
      </c>
      <c r="B37" s="283"/>
      <c r="C37" s="54"/>
      <c r="D37" s="56">
        <f>SUM(D36:D36)</f>
        <v>5.5</v>
      </c>
      <c r="E37" s="179">
        <f>SUM(E36:E36)</f>
        <v>1.7777777777777777</v>
      </c>
      <c r="F37" s="179">
        <f>SUM(F36:F36)</f>
        <v>3.7222222222222223</v>
      </c>
      <c r="G37" s="179">
        <f>SUM(G36:G36)</f>
        <v>1.7777777777777777</v>
      </c>
      <c r="H37" s="55" t="s">
        <v>12</v>
      </c>
      <c r="I37" s="57" t="s">
        <v>12</v>
      </c>
      <c r="J37" s="55">
        <f>SUM(J36:J36)</f>
        <v>30</v>
      </c>
      <c r="K37" s="55">
        <f>SUM(K36:K36)</f>
        <v>0</v>
      </c>
      <c r="L37" s="55">
        <f>SUM(L36:L36)</f>
        <v>30</v>
      </c>
      <c r="M37" s="77">
        <f>SUM(M36:M36)</f>
        <v>18</v>
      </c>
    </row>
    <row r="38" spans="1:13" ht="12.75">
      <c r="A38" s="290" t="s">
        <v>23</v>
      </c>
      <c r="B38" s="291"/>
      <c r="C38" s="58"/>
      <c r="D38" s="59"/>
      <c r="E38" s="195"/>
      <c r="F38" s="195"/>
      <c r="G38" s="195"/>
      <c r="H38" s="59" t="s">
        <v>12</v>
      </c>
      <c r="I38" s="60" t="s">
        <v>12</v>
      </c>
      <c r="J38" s="59"/>
      <c r="K38" s="59"/>
      <c r="L38" s="59"/>
      <c r="M38" s="60"/>
    </row>
    <row r="39" spans="1:13" ht="13.5" thickBot="1">
      <c r="A39" s="288" t="s">
        <v>25</v>
      </c>
      <c r="B39" s="289"/>
      <c r="C39" s="61"/>
      <c r="D39" s="63">
        <f>D36</f>
        <v>5.5</v>
      </c>
      <c r="E39" s="193">
        <f>E36</f>
        <v>1.7777777777777777</v>
      </c>
      <c r="F39" s="193">
        <f>F36</f>
        <v>3.7222222222222223</v>
      </c>
      <c r="G39" s="193">
        <f>G36</f>
        <v>1.7777777777777777</v>
      </c>
      <c r="H39" s="62" t="s">
        <v>12</v>
      </c>
      <c r="I39" s="64" t="s">
        <v>12</v>
      </c>
      <c r="J39" s="62">
        <f>J36</f>
        <v>30</v>
      </c>
      <c r="K39" s="62">
        <f>K36</f>
        <v>0</v>
      </c>
      <c r="L39" s="62">
        <f>L36</f>
        <v>30</v>
      </c>
      <c r="M39" s="65">
        <f>M36</f>
        <v>18</v>
      </c>
    </row>
    <row r="40" spans="1:13" ht="13.5" hidden="1" thickBot="1">
      <c r="A40" s="105"/>
      <c r="B40" s="106"/>
      <c r="C40" s="107"/>
      <c r="D40" s="108"/>
      <c r="E40" s="196"/>
      <c r="F40" s="196"/>
      <c r="G40" s="196"/>
      <c r="H40" s="108"/>
      <c r="I40" s="108"/>
      <c r="J40" s="108"/>
      <c r="K40" s="108"/>
      <c r="L40" s="108"/>
      <c r="M40" s="81"/>
    </row>
    <row r="41" spans="1:13" ht="15.75" thickBot="1">
      <c r="A41" s="280" t="s">
        <v>34</v>
      </c>
      <c r="B41" s="281"/>
      <c r="C41" s="46"/>
      <c r="D41" s="47"/>
      <c r="E41" s="194"/>
      <c r="F41" s="194"/>
      <c r="G41" s="194"/>
      <c r="H41" s="47"/>
      <c r="I41" s="47"/>
      <c r="J41" s="47"/>
      <c r="K41" s="47"/>
      <c r="L41" s="47"/>
      <c r="M41" s="48"/>
    </row>
    <row r="42" spans="1:13" ht="12.75">
      <c r="A42" s="24">
        <v>1</v>
      </c>
      <c r="B42" s="23" t="s">
        <v>48</v>
      </c>
      <c r="C42" s="26" t="s">
        <v>2</v>
      </c>
      <c r="D42" s="174">
        <v>0.5</v>
      </c>
      <c r="E42" s="175">
        <v>0.5</v>
      </c>
      <c r="F42" s="175">
        <f>D42-E42</f>
        <v>0</v>
      </c>
      <c r="G42" s="175">
        <f>(L42+M42)/27</f>
        <v>0</v>
      </c>
      <c r="H42" s="24" t="s">
        <v>21</v>
      </c>
      <c r="I42" s="24" t="s">
        <v>5</v>
      </c>
      <c r="J42" s="24">
        <f>K42+L42+M42</f>
        <v>4</v>
      </c>
      <c r="K42" s="24">
        <v>4</v>
      </c>
      <c r="L42" s="23"/>
      <c r="M42" s="26">
        <v>0</v>
      </c>
    </row>
    <row r="43" spans="1:13" ht="12.75">
      <c r="A43" s="28">
        <v>2</v>
      </c>
      <c r="B43" s="29" t="s">
        <v>39</v>
      </c>
      <c r="C43" s="28" t="s">
        <v>2</v>
      </c>
      <c r="D43" s="176">
        <v>0.25</v>
      </c>
      <c r="E43" s="176">
        <v>0.25</v>
      </c>
      <c r="F43" s="176">
        <f>D43-E43</f>
        <v>0</v>
      </c>
      <c r="G43" s="176">
        <f>(L43+M43)/27</f>
        <v>0</v>
      </c>
      <c r="H43" s="28" t="s">
        <v>21</v>
      </c>
      <c r="I43" s="28" t="s">
        <v>5</v>
      </c>
      <c r="J43" s="28">
        <f>K43+L43+M43</f>
        <v>2</v>
      </c>
      <c r="K43" s="28">
        <v>2</v>
      </c>
      <c r="L43" s="29"/>
      <c r="M43" s="42">
        <v>0</v>
      </c>
    </row>
    <row r="44" spans="1:13" ht="13.5" thickBot="1">
      <c r="A44" s="31">
        <v>3</v>
      </c>
      <c r="B44" s="30" t="s">
        <v>37</v>
      </c>
      <c r="C44" s="31" t="s">
        <v>2</v>
      </c>
      <c r="D44" s="177">
        <v>0.5</v>
      </c>
      <c r="E44" s="177">
        <v>0.5</v>
      </c>
      <c r="F44" s="178">
        <f>D44-E44</f>
        <v>0</v>
      </c>
      <c r="G44" s="178">
        <f>(L44+M44)/27</f>
        <v>0</v>
      </c>
      <c r="H44" s="31" t="s">
        <v>21</v>
      </c>
      <c r="I44" s="31" t="s">
        <v>5</v>
      </c>
      <c r="J44" s="31">
        <f>K44+L44+M44</f>
        <v>4</v>
      </c>
      <c r="K44" s="31">
        <v>4</v>
      </c>
      <c r="L44" s="30"/>
      <c r="M44" s="32">
        <v>0</v>
      </c>
    </row>
    <row r="45" spans="1:13" ht="12.75">
      <c r="A45" s="282" t="s">
        <v>22</v>
      </c>
      <c r="B45" s="283"/>
      <c r="C45" s="54"/>
      <c r="D45" s="179">
        <f>SUM(D42:D44)</f>
        <v>1.25</v>
      </c>
      <c r="E45" s="179">
        <f>SUM(E42:E44)</f>
        <v>1.25</v>
      </c>
      <c r="F45" s="179">
        <f>SUM(F42:F44)</f>
        <v>0</v>
      </c>
      <c r="G45" s="179">
        <f>SUM(G42:G44)</f>
        <v>0</v>
      </c>
      <c r="H45" s="55" t="s">
        <v>12</v>
      </c>
      <c r="I45" s="57" t="s">
        <v>12</v>
      </c>
      <c r="J45" s="55">
        <f>SUM(J42:J44)</f>
        <v>10</v>
      </c>
      <c r="K45" s="55">
        <f>SUM(K42:K44)</f>
        <v>10</v>
      </c>
      <c r="L45" s="55">
        <f>SUM(L44:L44)</f>
        <v>0</v>
      </c>
      <c r="M45" s="57"/>
    </row>
    <row r="46" spans="1:13" ht="12.75">
      <c r="A46" s="290" t="s">
        <v>23</v>
      </c>
      <c r="B46" s="291"/>
      <c r="C46" s="58"/>
      <c r="D46" s="59"/>
      <c r="E46" s="195"/>
      <c r="F46" s="195"/>
      <c r="G46" s="195"/>
      <c r="H46" s="59" t="s">
        <v>12</v>
      </c>
      <c r="I46" s="60" t="s">
        <v>12</v>
      </c>
      <c r="J46" s="59"/>
      <c r="K46" s="59"/>
      <c r="L46" s="59"/>
      <c r="M46" s="60"/>
    </row>
    <row r="47" spans="1:13" ht="13.5" thickBot="1">
      <c r="A47" s="288" t="s">
        <v>25</v>
      </c>
      <c r="B47" s="289"/>
      <c r="C47" s="61"/>
      <c r="D47" s="62"/>
      <c r="E47" s="193"/>
      <c r="F47" s="193"/>
      <c r="G47" s="193"/>
      <c r="H47" s="62" t="s">
        <v>12</v>
      </c>
      <c r="I47" s="64" t="s">
        <v>12</v>
      </c>
      <c r="J47" s="62"/>
      <c r="K47" s="62"/>
      <c r="L47" s="62"/>
      <c r="M47" s="64"/>
    </row>
    <row r="48" spans="1:13" ht="13.5" hidden="1" thickBot="1">
      <c r="A48" s="101"/>
      <c r="B48" s="21"/>
      <c r="C48" s="21"/>
      <c r="D48" s="40"/>
      <c r="E48" s="197"/>
      <c r="F48" s="198"/>
      <c r="G48" s="199"/>
      <c r="H48" s="102"/>
      <c r="I48" s="103"/>
      <c r="J48" s="33"/>
      <c r="K48" s="33"/>
      <c r="L48" s="33"/>
      <c r="M48" s="22"/>
    </row>
    <row r="49" spans="1:13" ht="15.75" thickBot="1">
      <c r="A49" s="280" t="s">
        <v>31</v>
      </c>
      <c r="B49" s="281"/>
      <c r="C49" s="47"/>
      <c r="D49" s="66"/>
      <c r="E49" s="200"/>
      <c r="F49" s="200"/>
      <c r="G49" s="200"/>
      <c r="H49" s="66"/>
      <c r="I49" s="66"/>
      <c r="J49" s="47"/>
      <c r="K49" s="47"/>
      <c r="L49" s="47"/>
      <c r="M49" s="48"/>
    </row>
    <row r="50" spans="1:13" ht="12.75">
      <c r="A50" s="318" t="s">
        <v>23</v>
      </c>
      <c r="B50" s="319"/>
      <c r="C50" s="68"/>
      <c r="D50" s="69"/>
      <c r="E50" s="201"/>
      <c r="F50" s="202"/>
      <c r="G50" s="203"/>
      <c r="H50" s="27"/>
      <c r="I50" s="70"/>
      <c r="J50" s="27"/>
      <c r="K50" s="70"/>
      <c r="L50" s="27"/>
      <c r="M50" s="41"/>
    </row>
    <row r="51" spans="1:13" ht="13.5" thickBot="1">
      <c r="A51" s="316" t="s">
        <v>101</v>
      </c>
      <c r="B51" s="317"/>
      <c r="C51" s="30"/>
      <c r="D51" s="71">
        <f>D28+D34+D39+D47</f>
        <v>5.5</v>
      </c>
      <c r="E51" s="204">
        <f>E28+E34+E39+E47</f>
        <v>1.7777777777777777</v>
      </c>
      <c r="F51" s="204">
        <f>F28+F34+F39+F47</f>
        <v>3.7222222222222223</v>
      </c>
      <c r="G51" s="204">
        <f>G28+G34+G39+G47</f>
        <v>1.7777777777777777</v>
      </c>
      <c r="H51" s="71"/>
      <c r="I51" s="71"/>
      <c r="J51" s="71">
        <f>J28+J34+J39+J47</f>
        <v>30</v>
      </c>
      <c r="K51" s="71">
        <f>K28+K34+K39+K47</f>
        <v>0</v>
      </c>
      <c r="L51" s="71">
        <f>L28+L34+L39+L47</f>
        <v>30</v>
      </c>
      <c r="M51" s="72">
        <f>M28+M34+M39+M47</f>
        <v>18</v>
      </c>
    </row>
    <row r="52" spans="1:13" ht="13.5" thickBot="1">
      <c r="A52" s="314" t="s">
        <v>22</v>
      </c>
      <c r="B52" s="315"/>
      <c r="C52" s="74"/>
      <c r="D52" s="75">
        <f>SUM(D45,D37,D32,D26)</f>
        <v>30</v>
      </c>
      <c r="E52" s="205">
        <f>SUM(E45,E37,E32,E26)</f>
        <v>14.731481481481481</v>
      </c>
      <c r="F52" s="205">
        <f>SUM(F45,F37,F32,F26)</f>
        <v>15.268518518518519</v>
      </c>
      <c r="G52" s="205">
        <f>SUM(G45,G37,G32,G26)</f>
        <v>7.925925925925926</v>
      </c>
      <c r="H52" s="79"/>
      <c r="I52" s="79"/>
      <c r="J52" s="76">
        <f>SUM(J45,J37,J32,J26)</f>
        <v>325</v>
      </c>
      <c r="K52" s="76">
        <f>SUM(K45,K37,K32,K26)</f>
        <v>160</v>
      </c>
      <c r="L52" s="76">
        <f>SUM(L45,L37,L32,L26)</f>
        <v>165</v>
      </c>
      <c r="M52" s="19">
        <f>SUM(M45,M37,M32,M26)</f>
        <v>49</v>
      </c>
    </row>
    <row r="53" spans="1:13" ht="12.75">
      <c r="A53" s="264" t="s">
        <v>102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  <row r="54" spans="1:13" ht="12.75">
      <c r="A54" s="265" t="s">
        <v>100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</row>
    <row r="55" spans="1:13" ht="12.75">
      <c r="A55" s="2"/>
      <c r="B55" s="5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</row>
    <row r="57" spans="1:13" ht="15.75">
      <c r="A57" s="254" t="s">
        <v>47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</row>
    <row r="58" spans="1:13" ht="15.75">
      <c r="A58" s="254" t="s">
        <v>90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1:2" ht="15">
      <c r="A59" s="1"/>
      <c r="B59" s="7" t="s">
        <v>26</v>
      </c>
    </row>
    <row r="60" spans="2:6" ht="15">
      <c r="B60" s="8" t="s">
        <v>27</v>
      </c>
      <c r="C60" s="8"/>
      <c r="D60" s="8"/>
      <c r="F60" s="192" t="s">
        <v>120</v>
      </c>
    </row>
    <row r="61" spans="2:6" ht="15">
      <c r="B61" s="8" t="s">
        <v>44</v>
      </c>
      <c r="C61" s="8"/>
      <c r="D61" s="8"/>
      <c r="F61" s="45" t="s">
        <v>121</v>
      </c>
    </row>
    <row r="62" spans="2:4" ht="15">
      <c r="B62" s="8" t="s">
        <v>45</v>
      </c>
      <c r="C62" s="8"/>
      <c r="D62" s="8"/>
    </row>
    <row r="63" spans="2:4" ht="15">
      <c r="B63" s="8" t="s">
        <v>28</v>
      </c>
      <c r="C63" s="8"/>
      <c r="D63" s="8"/>
    </row>
    <row r="64" spans="2:4" ht="15">
      <c r="B64" s="8" t="s">
        <v>106</v>
      </c>
      <c r="C64" s="8"/>
      <c r="D64" s="8"/>
    </row>
    <row r="65" spans="2:4" ht="15">
      <c r="B65" s="8" t="s">
        <v>107</v>
      </c>
      <c r="C65" s="8"/>
      <c r="D65" s="8"/>
    </row>
    <row r="66" spans="2:7" ht="15">
      <c r="B66" s="9" t="s">
        <v>29</v>
      </c>
      <c r="G66" s="3"/>
    </row>
    <row r="67" spans="2:7" ht="15.75" thickBot="1">
      <c r="B67" s="9" t="s">
        <v>57</v>
      </c>
      <c r="G67" s="3"/>
    </row>
    <row r="68" spans="1:13" ht="13.5" thickBot="1">
      <c r="A68" s="293" t="s">
        <v>0</v>
      </c>
      <c r="B68" s="296" t="s">
        <v>14</v>
      </c>
      <c r="C68" s="299" t="s">
        <v>8</v>
      </c>
      <c r="D68" s="302" t="s">
        <v>9</v>
      </c>
      <c r="E68" s="303"/>
      <c r="F68" s="304"/>
      <c r="G68" s="311" t="s">
        <v>17</v>
      </c>
      <c r="H68" s="305" t="s">
        <v>18</v>
      </c>
      <c r="I68" s="311" t="s">
        <v>19</v>
      </c>
      <c r="J68" s="302" t="s">
        <v>11</v>
      </c>
      <c r="K68" s="303"/>
      <c r="L68" s="303"/>
      <c r="M68" s="304"/>
    </row>
    <row r="69" spans="1:13" ht="13.5" thickBot="1">
      <c r="A69" s="294"/>
      <c r="B69" s="297"/>
      <c r="C69" s="300"/>
      <c r="D69" s="284" t="s">
        <v>1</v>
      </c>
      <c r="E69" s="286" t="s">
        <v>15</v>
      </c>
      <c r="F69" s="309" t="s">
        <v>16</v>
      </c>
      <c r="G69" s="286"/>
      <c r="H69" s="306"/>
      <c r="I69" s="286"/>
      <c r="J69" s="284" t="s">
        <v>1</v>
      </c>
      <c r="K69" s="278" t="s">
        <v>20</v>
      </c>
      <c r="L69" s="279"/>
      <c r="M69" s="312" t="s">
        <v>10</v>
      </c>
    </row>
    <row r="70" spans="1:13" ht="12.75">
      <c r="A70" s="294"/>
      <c r="B70" s="297"/>
      <c r="C70" s="300"/>
      <c r="D70" s="284"/>
      <c r="E70" s="286"/>
      <c r="F70" s="309"/>
      <c r="G70" s="286"/>
      <c r="H70" s="306"/>
      <c r="I70" s="286"/>
      <c r="J70" s="284"/>
      <c r="K70" s="296" t="s">
        <v>4</v>
      </c>
      <c r="L70" s="296" t="s">
        <v>13</v>
      </c>
      <c r="M70" s="312"/>
    </row>
    <row r="71" spans="1:13" ht="12.75">
      <c r="A71" s="294"/>
      <c r="B71" s="297"/>
      <c r="C71" s="300"/>
      <c r="D71" s="284"/>
      <c r="E71" s="286"/>
      <c r="F71" s="309"/>
      <c r="G71" s="286"/>
      <c r="H71" s="306"/>
      <c r="I71" s="286"/>
      <c r="J71" s="284"/>
      <c r="K71" s="297"/>
      <c r="L71" s="297"/>
      <c r="M71" s="312"/>
    </row>
    <row r="72" spans="1:13" ht="12.75">
      <c r="A72" s="294"/>
      <c r="B72" s="297"/>
      <c r="C72" s="300"/>
      <c r="D72" s="284"/>
      <c r="E72" s="286"/>
      <c r="F72" s="309"/>
      <c r="G72" s="286"/>
      <c r="H72" s="306"/>
      <c r="I72" s="286"/>
      <c r="J72" s="284"/>
      <c r="K72" s="297"/>
      <c r="L72" s="297"/>
      <c r="M72" s="312"/>
    </row>
    <row r="73" spans="1:13" ht="12.75">
      <c r="A73" s="294"/>
      <c r="B73" s="297"/>
      <c r="C73" s="300"/>
      <c r="D73" s="284"/>
      <c r="E73" s="286"/>
      <c r="F73" s="309"/>
      <c r="G73" s="286"/>
      <c r="H73" s="306"/>
      <c r="I73" s="286"/>
      <c r="J73" s="284"/>
      <c r="K73" s="297"/>
      <c r="L73" s="297"/>
      <c r="M73" s="312"/>
    </row>
    <row r="74" spans="1:13" ht="13.5" thickBot="1">
      <c r="A74" s="295"/>
      <c r="B74" s="298"/>
      <c r="C74" s="301"/>
      <c r="D74" s="285"/>
      <c r="E74" s="287"/>
      <c r="F74" s="310"/>
      <c r="G74" s="287"/>
      <c r="H74" s="307"/>
      <c r="I74" s="287"/>
      <c r="J74" s="285"/>
      <c r="K74" s="298"/>
      <c r="L74" s="298"/>
      <c r="M74" s="313"/>
    </row>
    <row r="75" spans="1:13" ht="13.5" thickBot="1">
      <c r="A75" s="38"/>
      <c r="B75" s="39" t="s">
        <v>7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</row>
    <row r="76" spans="1:13" ht="15.75" thickBot="1">
      <c r="A76" s="280" t="s">
        <v>32</v>
      </c>
      <c r="B76" s="281"/>
      <c r="C76" s="99"/>
      <c r="D76" s="99"/>
      <c r="E76" s="99"/>
      <c r="F76" s="47"/>
      <c r="G76" s="47"/>
      <c r="H76" s="47"/>
      <c r="I76" s="47"/>
      <c r="J76" s="47"/>
      <c r="K76" s="47"/>
      <c r="L76" s="47"/>
      <c r="M76" s="48"/>
    </row>
    <row r="77" spans="1:13" ht="13.5" thickBot="1">
      <c r="A77" s="80">
        <v>1</v>
      </c>
      <c r="B77" s="27" t="s">
        <v>79</v>
      </c>
      <c r="C77" s="80" t="s">
        <v>3</v>
      </c>
      <c r="D77" s="25">
        <v>2</v>
      </c>
      <c r="E77" s="175">
        <f>(K77+L77+M77)/27</f>
        <v>1.2222222222222223</v>
      </c>
      <c r="F77" s="175">
        <f>D77-E77</f>
        <v>0.7777777777777777</v>
      </c>
      <c r="G77" s="175">
        <f>(L77+M77)/27</f>
        <v>1.2222222222222223</v>
      </c>
      <c r="H77" s="28" t="s">
        <v>108</v>
      </c>
      <c r="I77" s="43" t="s">
        <v>5</v>
      </c>
      <c r="J77" s="24">
        <f>K77+L77</f>
        <v>30</v>
      </c>
      <c r="K77" s="24"/>
      <c r="L77" s="24">
        <v>30</v>
      </c>
      <c r="M77" s="26">
        <v>3</v>
      </c>
    </row>
    <row r="78" spans="1:13" ht="12.75">
      <c r="A78" s="282" t="s">
        <v>22</v>
      </c>
      <c r="B78" s="283"/>
      <c r="C78" s="54"/>
      <c r="D78" s="56">
        <f>D77</f>
        <v>2</v>
      </c>
      <c r="E78" s="56">
        <f aca="true" t="shared" si="0" ref="E78:M78">E77</f>
        <v>1.2222222222222223</v>
      </c>
      <c r="F78" s="56">
        <f t="shared" si="0"/>
        <v>0.7777777777777777</v>
      </c>
      <c r="G78" s="56">
        <f t="shared" si="0"/>
        <v>1.2222222222222223</v>
      </c>
      <c r="H78" s="56"/>
      <c r="I78" s="56"/>
      <c r="J78" s="56">
        <f t="shared" si="0"/>
        <v>30</v>
      </c>
      <c r="K78" s="56">
        <f t="shared" si="0"/>
        <v>0</v>
      </c>
      <c r="L78" s="56">
        <f t="shared" si="0"/>
        <v>30</v>
      </c>
      <c r="M78" s="56">
        <f t="shared" si="0"/>
        <v>3</v>
      </c>
    </row>
    <row r="79" spans="1:13" ht="12.75">
      <c r="A79" s="290" t="s">
        <v>23</v>
      </c>
      <c r="B79" s="291"/>
      <c r="C79" s="58"/>
      <c r="D79" s="59"/>
      <c r="E79" s="195"/>
      <c r="F79" s="195"/>
      <c r="G79" s="195"/>
      <c r="H79" s="59" t="s">
        <v>12</v>
      </c>
      <c r="I79" s="60" t="s">
        <v>12</v>
      </c>
      <c r="J79" s="59"/>
      <c r="K79" s="59"/>
      <c r="L79" s="59"/>
      <c r="M79" s="60"/>
    </row>
    <row r="80" spans="1:13" ht="13.5" thickBot="1">
      <c r="A80" s="288" t="s">
        <v>25</v>
      </c>
      <c r="B80" s="289"/>
      <c r="C80" s="61"/>
      <c r="D80" s="63"/>
      <c r="E80" s="193"/>
      <c r="F80" s="193"/>
      <c r="G80" s="193"/>
      <c r="H80" s="62" t="s">
        <v>12</v>
      </c>
      <c r="I80" s="64" t="s">
        <v>12</v>
      </c>
      <c r="J80" s="62"/>
      <c r="K80" s="62"/>
      <c r="L80" s="62"/>
      <c r="M80" s="65"/>
    </row>
    <row r="81" spans="1:13" ht="15.75" thickBot="1">
      <c r="A81" s="280" t="s">
        <v>33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308"/>
    </row>
    <row r="82" spans="1:13" s="45" customFormat="1" ht="12.75">
      <c r="A82" s="24">
        <v>1</v>
      </c>
      <c r="B82" s="73" t="s">
        <v>60</v>
      </c>
      <c r="C82" s="171" t="s">
        <v>3</v>
      </c>
      <c r="D82" s="25">
        <v>2.5</v>
      </c>
      <c r="E82" s="175">
        <f>(K82+L82+M82)/27</f>
        <v>1.8518518518518519</v>
      </c>
      <c r="F82" s="175">
        <f>D82-E82</f>
        <v>0.6481481481481481</v>
      </c>
      <c r="G82" s="175">
        <f>(L82+M82)/27</f>
        <v>1.2962962962962963</v>
      </c>
      <c r="H82" s="28" t="s">
        <v>108</v>
      </c>
      <c r="I82" s="26" t="s">
        <v>5</v>
      </c>
      <c r="J82" s="24">
        <f>K82+L82</f>
        <v>45</v>
      </c>
      <c r="K82" s="24">
        <v>15</v>
      </c>
      <c r="L82" s="24">
        <v>30</v>
      </c>
      <c r="M82" s="50">
        <v>5</v>
      </c>
    </row>
    <row r="83" spans="1:13" s="45" customFormat="1" ht="12.75">
      <c r="A83" s="44">
        <v>2</v>
      </c>
      <c r="B83" s="67" t="s">
        <v>62</v>
      </c>
      <c r="C83" s="80" t="s">
        <v>3</v>
      </c>
      <c r="D83" s="164">
        <v>3</v>
      </c>
      <c r="E83" s="176">
        <f>(K83+L83+M83)/27</f>
        <v>1.8518518518518519</v>
      </c>
      <c r="F83" s="176">
        <f>D83-E83</f>
        <v>1.1481481481481481</v>
      </c>
      <c r="G83" s="176">
        <f>(L83+M83)/27</f>
        <v>1.2962962962962963</v>
      </c>
      <c r="H83" s="44" t="s">
        <v>24</v>
      </c>
      <c r="I83" s="43" t="s">
        <v>5</v>
      </c>
      <c r="J83" s="44">
        <f>K83+L83</f>
        <v>45</v>
      </c>
      <c r="K83" s="44">
        <v>15</v>
      </c>
      <c r="L83" s="44">
        <v>30</v>
      </c>
      <c r="M83" s="52">
        <v>5</v>
      </c>
    </row>
    <row r="84" spans="1:13" s="45" customFormat="1" ht="12.75">
      <c r="A84" s="44">
        <v>3</v>
      </c>
      <c r="B84" s="67" t="s">
        <v>63</v>
      </c>
      <c r="C84" s="80" t="s">
        <v>3</v>
      </c>
      <c r="D84" s="164">
        <v>3</v>
      </c>
      <c r="E84" s="176">
        <f>(K84+L84+M84)/27</f>
        <v>1.8518518518518519</v>
      </c>
      <c r="F84" s="176">
        <f>D84-E84</f>
        <v>1.1481481481481481</v>
      </c>
      <c r="G84" s="176">
        <f>(L84+M84)/27</f>
        <v>1.2962962962962963</v>
      </c>
      <c r="H84" s="44" t="s">
        <v>24</v>
      </c>
      <c r="I84" s="43" t="s">
        <v>5</v>
      </c>
      <c r="J84" s="44">
        <f>K84+L84</f>
        <v>45</v>
      </c>
      <c r="K84" s="44">
        <v>15</v>
      </c>
      <c r="L84" s="44">
        <v>30</v>
      </c>
      <c r="M84" s="52">
        <v>5</v>
      </c>
    </row>
    <row r="85" spans="1:13" s="45" customFormat="1" ht="12.75">
      <c r="A85" s="44">
        <v>4</v>
      </c>
      <c r="B85" s="67" t="s">
        <v>65</v>
      </c>
      <c r="C85" s="80" t="s">
        <v>3</v>
      </c>
      <c r="D85" s="164">
        <v>3</v>
      </c>
      <c r="E85" s="176">
        <f>(K85+L85+M85)/27</f>
        <v>1.8518518518518519</v>
      </c>
      <c r="F85" s="176">
        <f>D85-E85</f>
        <v>1.1481481481481481</v>
      </c>
      <c r="G85" s="176">
        <f>(L85+M85)/27</f>
        <v>1.2962962962962963</v>
      </c>
      <c r="H85" s="44" t="s">
        <v>24</v>
      </c>
      <c r="I85" s="43" t="s">
        <v>5</v>
      </c>
      <c r="J85" s="44">
        <f>K85+L85</f>
        <v>45</v>
      </c>
      <c r="K85" s="44">
        <v>15</v>
      </c>
      <c r="L85" s="44">
        <v>30</v>
      </c>
      <c r="M85" s="52">
        <v>5</v>
      </c>
    </row>
    <row r="86" spans="1:13" s="45" customFormat="1" ht="13.5" thickBot="1">
      <c r="A86" s="28">
        <v>5</v>
      </c>
      <c r="B86" s="172" t="s">
        <v>61</v>
      </c>
      <c r="C86" s="53" t="s">
        <v>3</v>
      </c>
      <c r="D86" s="51">
        <v>3</v>
      </c>
      <c r="E86" s="178">
        <f>(K86+L86+M86)/27</f>
        <v>1.8518518518518519</v>
      </c>
      <c r="F86" s="178">
        <f>D86-E86</f>
        <v>1.1481481481481481</v>
      </c>
      <c r="G86" s="178">
        <f>(L86+M86)/27</f>
        <v>1.2962962962962963</v>
      </c>
      <c r="H86" s="28" t="s">
        <v>24</v>
      </c>
      <c r="I86" s="42" t="s">
        <v>5</v>
      </c>
      <c r="J86" s="28">
        <f>K86+L86</f>
        <v>45</v>
      </c>
      <c r="K86" s="28">
        <v>15</v>
      </c>
      <c r="L86" s="28">
        <v>30</v>
      </c>
      <c r="M86" s="78">
        <v>5</v>
      </c>
    </row>
    <row r="87" spans="1:13" ht="12.75">
      <c r="A87" s="282" t="s">
        <v>22</v>
      </c>
      <c r="B87" s="283"/>
      <c r="C87" s="54"/>
      <c r="D87" s="56">
        <f>SUM(D82:D86)</f>
        <v>14.5</v>
      </c>
      <c r="E87" s="179">
        <f>SUM(E82:E86)</f>
        <v>9.25925925925926</v>
      </c>
      <c r="F87" s="179">
        <f>SUM(F82:F86)</f>
        <v>5.2407407407407405</v>
      </c>
      <c r="G87" s="179">
        <f>SUM(G82:G86)</f>
        <v>6.481481481481481</v>
      </c>
      <c r="H87" s="55" t="s">
        <v>12</v>
      </c>
      <c r="I87" s="57" t="s">
        <v>12</v>
      </c>
      <c r="J87" s="55">
        <f>SUM(J82:J86)</f>
        <v>225</v>
      </c>
      <c r="K87" s="55">
        <f>SUM(K82:K86)</f>
        <v>75</v>
      </c>
      <c r="L87" s="55">
        <f>SUM(L82:L86)</f>
        <v>150</v>
      </c>
      <c r="M87" s="77">
        <f>SUM(M82:M86)</f>
        <v>25</v>
      </c>
    </row>
    <row r="88" spans="1:13" ht="12.75">
      <c r="A88" s="290" t="s">
        <v>23</v>
      </c>
      <c r="B88" s="291"/>
      <c r="C88" s="58"/>
      <c r="D88" s="59"/>
      <c r="E88" s="195"/>
      <c r="F88" s="195"/>
      <c r="G88" s="195"/>
      <c r="H88" s="59" t="s">
        <v>12</v>
      </c>
      <c r="I88" s="60" t="s">
        <v>12</v>
      </c>
      <c r="J88" s="59"/>
      <c r="K88" s="59"/>
      <c r="L88" s="59"/>
      <c r="M88" s="60"/>
    </row>
    <row r="89" spans="1:13" ht="13.5" thickBot="1">
      <c r="A89" s="288" t="s">
        <v>25</v>
      </c>
      <c r="B89" s="289"/>
      <c r="C89" s="61"/>
      <c r="D89" s="62"/>
      <c r="E89" s="193"/>
      <c r="F89" s="193"/>
      <c r="G89" s="193"/>
      <c r="H89" s="62" t="s">
        <v>12</v>
      </c>
      <c r="I89" s="64" t="s">
        <v>12</v>
      </c>
      <c r="J89" s="62"/>
      <c r="K89" s="62"/>
      <c r="L89" s="62"/>
      <c r="M89" s="64"/>
    </row>
    <row r="90" spans="1:13" ht="15.75" thickBot="1">
      <c r="A90" s="280" t="s">
        <v>56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308"/>
    </row>
    <row r="91" spans="1:13" ht="12.75">
      <c r="A91" s="28">
        <v>1</v>
      </c>
      <c r="B91" s="172" t="s">
        <v>104</v>
      </c>
      <c r="C91" s="53" t="s">
        <v>3</v>
      </c>
      <c r="D91" s="28">
        <v>5.5</v>
      </c>
      <c r="E91" s="176">
        <f>(K91+L91+M91)/27</f>
        <v>1.7777777777777777</v>
      </c>
      <c r="F91" s="176">
        <f>D91-E91</f>
        <v>3.7222222222222223</v>
      </c>
      <c r="G91" s="176">
        <f>(L91+M91)/27</f>
        <v>1.7777777777777777</v>
      </c>
      <c r="H91" s="28" t="s">
        <v>108</v>
      </c>
      <c r="I91" s="42" t="s">
        <v>5</v>
      </c>
      <c r="J91" s="28">
        <f>K91+L91</f>
        <v>30</v>
      </c>
      <c r="K91" s="28"/>
      <c r="L91" s="28">
        <v>30</v>
      </c>
      <c r="M91" s="173">
        <v>18</v>
      </c>
    </row>
    <row r="92" spans="1:13" ht="13.5" thickBot="1">
      <c r="A92" s="31">
        <v>2</v>
      </c>
      <c r="B92" s="127" t="s">
        <v>58</v>
      </c>
      <c r="C92" s="80" t="s">
        <v>3</v>
      </c>
      <c r="D92" s="164">
        <v>2</v>
      </c>
      <c r="E92" s="176">
        <f>(K92+L92+M92)/27</f>
        <v>1.2962962962962963</v>
      </c>
      <c r="F92" s="176">
        <f>D92-E92</f>
        <v>0.7037037037037037</v>
      </c>
      <c r="G92" s="182">
        <f>(L92+M92)/27</f>
        <v>0.18518518518518517</v>
      </c>
      <c r="H92" s="28" t="s">
        <v>108</v>
      </c>
      <c r="I92" s="43"/>
      <c r="J92" s="28">
        <f>K92+L92</f>
        <v>30</v>
      </c>
      <c r="K92" s="44">
        <v>30</v>
      </c>
      <c r="L92" s="44"/>
      <c r="M92" s="173">
        <v>5</v>
      </c>
    </row>
    <row r="93" spans="1:13" ht="12.75">
      <c r="A93" s="282" t="s">
        <v>22</v>
      </c>
      <c r="B93" s="283"/>
      <c r="C93" s="54"/>
      <c r="D93" s="56">
        <f>D91+D92</f>
        <v>7.5</v>
      </c>
      <c r="E93" s="179">
        <f>E91+E92</f>
        <v>3.074074074074074</v>
      </c>
      <c r="F93" s="179">
        <f>F91+F92</f>
        <v>4.425925925925926</v>
      </c>
      <c r="G93" s="179">
        <f>G91+G92</f>
        <v>1.9629629629629628</v>
      </c>
      <c r="H93" s="55" t="s">
        <v>12</v>
      </c>
      <c r="I93" s="57" t="s">
        <v>12</v>
      </c>
      <c r="J93" s="55">
        <f>J91+J92</f>
        <v>60</v>
      </c>
      <c r="K93" s="55">
        <f>K91+K92</f>
        <v>30</v>
      </c>
      <c r="L93" s="55">
        <f>L91+L92</f>
        <v>30</v>
      </c>
      <c r="M93" s="77">
        <f>M91+M92</f>
        <v>23</v>
      </c>
    </row>
    <row r="94" spans="1:13" ht="12.75">
      <c r="A94" s="290" t="s">
        <v>23</v>
      </c>
      <c r="B94" s="291"/>
      <c r="C94" s="58"/>
      <c r="D94" s="59"/>
      <c r="E94" s="195"/>
      <c r="F94" s="195"/>
      <c r="G94" s="195"/>
      <c r="H94" s="59" t="s">
        <v>12</v>
      </c>
      <c r="I94" s="60" t="s">
        <v>12</v>
      </c>
      <c r="J94" s="59"/>
      <c r="K94" s="59"/>
      <c r="L94" s="59"/>
      <c r="M94" s="60"/>
    </row>
    <row r="95" spans="1:13" ht="13.5" thickBot="1">
      <c r="A95" s="288" t="s">
        <v>25</v>
      </c>
      <c r="B95" s="289"/>
      <c r="C95" s="61"/>
      <c r="D95" s="63">
        <f>D91+D92</f>
        <v>7.5</v>
      </c>
      <c r="E95" s="193">
        <f>E91+E92</f>
        <v>3.074074074074074</v>
      </c>
      <c r="F95" s="193">
        <f>F91+F92</f>
        <v>4.425925925925926</v>
      </c>
      <c r="G95" s="193">
        <f>G91+G92</f>
        <v>1.9629629629629628</v>
      </c>
      <c r="H95" s="62" t="s">
        <v>12</v>
      </c>
      <c r="I95" s="64" t="s">
        <v>12</v>
      </c>
      <c r="J95" s="62">
        <f>J91+J92</f>
        <v>60</v>
      </c>
      <c r="K95" s="62">
        <f>K91+K92</f>
        <v>30</v>
      </c>
      <c r="L95" s="62">
        <f>L91+L92</f>
        <v>30</v>
      </c>
      <c r="M95" s="65">
        <f>M91+M92</f>
        <v>23</v>
      </c>
    </row>
    <row r="96" spans="1:13" ht="15.75" thickBot="1">
      <c r="A96" s="280" t="s">
        <v>42</v>
      </c>
      <c r="B96" s="281"/>
      <c r="C96" s="46"/>
      <c r="D96" s="47"/>
      <c r="E96" s="194"/>
      <c r="F96" s="194"/>
      <c r="G96" s="194"/>
      <c r="H96" s="47"/>
      <c r="I96" s="47"/>
      <c r="J96" s="47"/>
      <c r="K96" s="47"/>
      <c r="L96" s="47"/>
      <c r="M96" s="48"/>
    </row>
    <row r="97" spans="1:13" ht="13.5" thickBot="1">
      <c r="A97" s="24">
        <v>1</v>
      </c>
      <c r="B97" s="23" t="s">
        <v>59</v>
      </c>
      <c r="C97" s="24" t="s">
        <v>3</v>
      </c>
      <c r="D97" s="49">
        <v>6</v>
      </c>
      <c r="E97" s="175">
        <f>J97/27</f>
        <v>5.925925925925926</v>
      </c>
      <c r="F97" s="175">
        <f>D97-E97</f>
        <v>0.0740740740740744</v>
      </c>
      <c r="G97" s="175">
        <v>6</v>
      </c>
      <c r="H97" s="28" t="s">
        <v>108</v>
      </c>
      <c r="I97" s="24" t="s">
        <v>5</v>
      </c>
      <c r="J97" s="24">
        <f>K97+L97+M97</f>
        <v>160</v>
      </c>
      <c r="K97" s="24"/>
      <c r="L97" s="24"/>
      <c r="M97" s="26">
        <v>160</v>
      </c>
    </row>
    <row r="98" spans="1:13" ht="12.75">
      <c r="A98" s="282" t="s">
        <v>22</v>
      </c>
      <c r="B98" s="283"/>
      <c r="C98" s="54"/>
      <c r="D98" s="56">
        <f>D97</f>
        <v>6</v>
      </c>
      <c r="E98" s="179">
        <f>E97</f>
        <v>5.925925925925926</v>
      </c>
      <c r="F98" s="179">
        <f>F97</f>
        <v>0.0740740740740744</v>
      </c>
      <c r="G98" s="179">
        <f>G97</f>
        <v>6</v>
      </c>
      <c r="H98" s="55" t="s">
        <v>12</v>
      </c>
      <c r="I98" s="57" t="s">
        <v>12</v>
      </c>
      <c r="J98" s="55">
        <f>J97</f>
        <v>160</v>
      </c>
      <c r="K98" s="55">
        <f>K97</f>
        <v>0</v>
      </c>
      <c r="L98" s="55">
        <f>L97</f>
        <v>0</v>
      </c>
      <c r="M98" s="55">
        <f>M97</f>
        <v>160</v>
      </c>
    </row>
    <row r="99" spans="1:13" ht="12.75">
      <c r="A99" s="290" t="s">
        <v>23</v>
      </c>
      <c r="B99" s="291"/>
      <c r="C99" s="58"/>
      <c r="D99" s="59"/>
      <c r="E99" s="211"/>
      <c r="F99" s="195"/>
      <c r="G99" s="195"/>
      <c r="H99" s="59" t="s">
        <v>12</v>
      </c>
      <c r="I99" s="60" t="s">
        <v>12</v>
      </c>
      <c r="J99" s="59"/>
      <c r="K99" s="59"/>
      <c r="L99" s="59"/>
      <c r="M99" s="60"/>
    </row>
    <row r="100" spans="1:13" ht="13.5" thickBot="1">
      <c r="A100" s="288" t="s">
        <v>25</v>
      </c>
      <c r="B100" s="289"/>
      <c r="C100" s="61"/>
      <c r="D100" s="63">
        <f>D97</f>
        <v>6</v>
      </c>
      <c r="E100" s="193">
        <f>E97</f>
        <v>5.925925925925926</v>
      </c>
      <c r="F100" s="193">
        <f>F97</f>
        <v>0.0740740740740744</v>
      </c>
      <c r="G100" s="193">
        <f>G97</f>
        <v>6</v>
      </c>
      <c r="H100" s="62" t="s">
        <v>12</v>
      </c>
      <c r="I100" s="64" t="s">
        <v>12</v>
      </c>
      <c r="J100" s="62">
        <f>K100+L100+M100</f>
        <v>160</v>
      </c>
      <c r="K100" s="62"/>
      <c r="L100" s="62"/>
      <c r="M100" s="64">
        <f>M97</f>
        <v>160</v>
      </c>
    </row>
    <row r="101" spans="1:13" ht="15.75" thickBot="1">
      <c r="A101" s="280" t="s">
        <v>35</v>
      </c>
      <c r="B101" s="281"/>
      <c r="C101" s="47"/>
      <c r="D101" s="66"/>
      <c r="E101" s="200"/>
      <c r="F101" s="200"/>
      <c r="G101" s="200"/>
      <c r="H101" s="66"/>
      <c r="I101" s="66"/>
      <c r="J101" s="47"/>
      <c r="K101" s="47"/>
      <c r="L101" s="47"/>
      <c r="M101" s="48"/>
    </row>
    <row r="102" spans="1:13" ht="12.75">
      <c r="A102" s="318" t="s">
        <v>23</v>
      </c>
      <c r="B102" s="319"/>
      <c r="C102" s="68"/>
      <c r="D102" s="69"/>
      <c r="E102" s="201"/>
      <c r="F102" s="202"/>
      <c r="G102" s="203"/>
      <c r="H102" s="27"/>
      <c r="I102" s="70"/>
      <c r="J102" s="27"/>
      <c r="K102" s="70"/>
      <c r="L102" s="27"/>
      <c r="M102" s="41"/>
    </row>
    <row r="103" spans="1:13" ht="13.5" thickBot="1">
      <c r="A103" s="316" t="s">
        <v>101</v>
      </c>
      <c r="B103" s="317"/>
      <c r="C103" s="30"/>
      <c r="D103" s="71">
        <f>SUM(D100,D95,D89)</f>
        <v>13.5</v>
      </c>
      <c r="E103" s="204">
        <f>SUM(E100,E95,E89)</f>
        <v>9</v>
      </c>
      <c r="F103" s="204">
        <f>SUM(F100,F95,F89)</f>
        <v>4.5</v>
      </c>
      <c r="G103" s="204">
        <f>SUM(G100,G95,G89)</f>
        <v>7.962962962962963</v>
      </c>
      <c r="H103" s="30"/>
      <c r="I103" s="30"/>
      <c r="J103" s="72">
        <f>J80+J89+J95+J100</f>
        <v>220</v>
      </c>
      <c r="K103" s="72">
        <f>K80+K89+K95+K100</f>
        <v>30</v>
      </c>
      <c r="L103" s="72">
        <f>L80+L89+L95+L100</f>
        <v>30</v>
      </c>
      <c r="M103" s="72">
        <f>M80+M89+M95+M100</f>
        <v>183</v>
      </c>
    </row>
    <row r="104" spans="1:13" ht="13.5" thickBot="1">
      <c r="A104" s="314" t="s">
        <v>22</v>
      </c>
      <c r="B104" s="315"/>
      <c r="C104" s="74"/>
      <c r="D104" s="104">
        <f>D78+D87+D93+D98</f>
        <v>30</v>
      </c>
      <c r="E104" s="206">
        <f>E78+E87+E93+E98</f>
        <v>19.48148148148148</v>
      </c>
      <c r="F104" s="206">
        <f>F78+F87+F93+F98</f>
        <v>10.518518518518517</v>
      </c>
      <c r="G104" s="206">
        <f>G78+G87+G93+G98</f>
        <v>15.666666666666666</v>
      </c>
      <c r="H104" s="76"/>
      <c r="I104" s="76"/>
      <c r="J104" s="76">
        <f>J78+J87+J93+J98</f>
        <v>475</v>
      </c>
      <c r="K104" s="76">
        <f>K78+K87+K93+K98</f>
        <v>105</v>
      </c>
      <c r="L104" s="76">
        <f>L78+L87+L93+L98</f>
        <v>210</v>
      </c>
      <c r="M104" s="76">
        <f>M78+M87+M93+M98</f>
        <v>211</v>
      </c>
    </row>
    <row r="105" spans="1:13" ht="12.75">
      <c r="A105" s="264" t="s">
        <v>102</v>
      </c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</row>
    <row r="106" spans="1:13" ht="12.75">
      <c r="A106" s="265" t="s">
        <v>100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</row>
    <row r="108" spans="1:13" ht="15.75">
      <c r="A108" s="269" t="s">
        <v>47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</row>
    <row r="109" spans="1:13" ht="15.75">
      <c r="A109" s="254" t="s">
        <v>90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</row>
    <row r="110" spans="1:13" ht="15">
      <c r="A110" s="13"/>
      <c r="B110" s="15" t="s">
        <v>26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6" t="s">
        <v>27</v>
      </c>
      <c r="C111" s="16"/>
      <c r="D111" s="16"/>
      <c r="E111" s="12"/>
      <c r="F111" s="192" t="s">
        <v>120</v>
      </c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6" t="s">
        <v>44</v>
      </c>
      <c r="C112" s="16"/>
      <c r="D112" s="16"/>
      <c r="E112" s="12"/>
      <c r="F112" s="45" t="s">
        <v>121</v>
      </c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6" t="s">
        <v>45</v>
      </c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6" t="s">
        <v>28</v>
      </c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8" t="s">
        <v>106</v>
      </c>
      <c r="C115" s="16"/>
      <c r="D115" s="16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8" t="s">
        <v>107</v>
      </c>
      <c r="C116" s="16"/>
      <c r="D116" s="16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7" t="s">
        <v>66</v>
      </c>
      <c r="C117" s="12"/>
      <c r="D117" s="12"/>
      <c r="E117" s="12"/>
      <c r="F117" s="12"/>
      <c r="G117" s="14"/>
      <c r="H117" s="12"/>
      <c r="I117" s="12"/>
      <c r="J117" s="12"/>
      <c r="K117" s="12"/>
      <c r="L117" s="12"/>
      <c r="M117" s="12"/>
    </row>
    <row r="118" spans="1:13" ht="15.75" thickBot="1">
      <c r="A118" s="12"/>
      <c r="B118" s="17" t="s">
        <v>67</v>
      </c>
      <c r="C118" s="12"/>
      <c r="D118" s="12"/>
      <c r="E118" s="12"/>
      <c r="F118" s="12"/>
      <c r="G118" s="14"/>
      <c r="H118" s="12"/>
      <c r="I118" s="12"/>
      <c r="J118" s="12"/>
      <c r="K118" s="12"/>
      <c r="L118" s="12"/>
      <c r="M118" s="12"/>
    </row>
    <row r="119" spans="1:13" ht="13.5" thickBot="1">
      <c r="A119" s="236" t="s">
        <v>0</v>
      </c>
      <c r="B119" s="231" t="s">
        <v>14</v>
      </c>
      <c r="C119" s="275" t="s">
        <v>8</v>
      </c>
      <c r="D119" s="255" t="s">
        <v>9</v>
      </c>
      <c r="E119" s="256"/>
      <c r="F119" s="257"/>
      <c r="G119" s="228" t="s">
        <v>17</v>
      </c>
      <c r="H119" s="266" t="s">
        <v>18</v>
      </c>
      <c r="I119" s="228" t="s">
        <v>19</v>
      </c>
      <c r="J119" s="255" t="s">
        <v>11</v>
      </c>
      <c r="K119" s="256"/>
      <c r="L119" s="256"/>
      <c r="M119" s="257"/>
    </row>
    <row r="120" spans="1:13" ht="13.5" thickBot="1">
      <c r="A120" s="237"/>
      <c r="B120" s="232"/>
      <c r="C120" s="276"/>
      <c r="D120" s="271" t="s">
        <v>1</v>
      </c>
      <c r="E120" s="229" t="s">
        <v>15</v>
      </c>
      <c r="F120" s="258" t="s">
        <v>16</v>
      </c>
      <c r="G120" s="229"/>
      <c r="H120" s="267"/>
      <c r="I120" s="229"/>
      <c r="J120" s="271" t="s">
        <v>1</v>
      </c>
      <c r="K120" s="234" t="s">
        <v>20</v>
      </c>
      <c r="L120" s="235"/>
      <c r="M120" s="244" t="s">
        <v>10</v>
      </c>
    </row>
    <row r="121" spans="1:13" ht="12.75">
      <c r="A121" s="237"/>
      <c r="B121" s="232"/>
      <c r="C121" s="276"/>
      <c r="D121" s="271"/>
      <c r="E121" s="229"/>
      <c r="F121" s="258"/>
      <c r="G121" s="229"/>
      <c r="H121" s="267"/>
      <c r="I121" s="229"/>
      <c r="J121" s="271"/>
      <c r="K121" s="231" t="s">
        <v>4</v>
      </c>
      <c r="L121" s="231" t="s">
        <v>13</v>
      </c>
      <c r="M121" s="244"/>
    </row>
    <row r="122" spans="1:13" ht="12.75">
      <c r="A122" s="237"/>
      <c r="B122" s="232"/>
      <c r="C122" s="276"/>
      <c r="D122" s="271"/>
      <c r="E122" s="229"/>
      <c r="F122" s="258"/>
      <c r="G122" s="229"/>
      <c r="H122" s="267"/>
      <c r="I122" s="229"/>
      <c r="J122" s="271"/>
      <c r="K122" s="232"/>
      <c r="L122" s="232"/>
      <c r="M122" s="244"/>
    </row>
    <row r="123" spans="1:13" ht="12.75">
      <c r="A123" s="237"/>
      <c r="B123" s="232"/>
      <c r="C123" s="276"/>
      <c r="D123" s="271"/>
      <c r="E123" s="229"/>
      <c r="F123" s="258"/>
      <c r="G123" s="229"/>
      <c r="H123" s="267"/>
      <c r="I123" s="229"/>
      <c r="J123" s="271"/>
      <c r="K123" s="232"/>
      <c r="L123" s="232"/>
      <c r="M123" s="244"/>
    </row>
    <row r="124" spans="1:13" ht="12.75">
      <c r="A124" s="237"/>
      <c r="B124" s="232"/>
      <c r="C124" s="276"/>
      <c r="D124" s="271"/>
      <c r="E124" s="229"/>
      <c r="F124" s="258"/>
      <c r="G124" s="229"/>
      <c r="H124" s="267"/>
      <c r="I124" s="229"/>
      <c r="J124" s="271"/>
      <c r="K124" s="232"/>
      <c r="L124" s="232"/>
      <c r="M124" s="244"/>
    </row>
    <row r="125" spans="1:13" ht="13.5" thickBot="1">
      <c r="A125" s="238"/>
      <c r="B125" s="233"/>
      <c r="C125" s="277"/>
      <c r="D125" s="272"/>
      <c r="E125" s="230"/>
      <c r="F125" s="259"/>
      <c r="G125" s="230"/>
      <c r="H125" s="268"/>
      <c r="I125" s="230"/>
      <c r="J125" s="272"/>
      <c r="K125" s="233"/>
      <c r="L125" s="233"/>
      <c r="M125" s="245"/>
    </row>
    <row r="126" spans="1:13" ht="13.5" thickBot="1">
      <c r="A126" s="109"/>
      <c r="B126" s="110" t="s">
        <v>7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2"/>
    </row>
    <row r="127" spans="1:13" ht="15.75" thickBot="1">
      <c r="A127" s="239" t="s">
        <v>33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1"/>
    </row>
    <row r="128" spans="1:13" ht="12.75">
      <c r="A128" s="161">
        <v>1</v>
      </c>
      <c r="B128" s="158" t="s">
        <v>68</v>
      </c>
      <c r="C128" s="162" t="s">
        <v>36</v>
      </c>
      <c r="D128" s="117">
        <v>2</v>
      </c>
      <c r="E128" s="212">
        <f>(K128+L128+M128)/27</f>
        <v>1.2222222222222223</v>
      </c>
      <c r="F128" s="212">
        <f>D128-E128</f>
        <v>0.7777777777777777</v>
      </c>
      <c r="G128" s="212">
        <f>(L128+M128)/27</f>
        <v>1.2222222222222223</v>
      </c>
      <c r="H128" s="28" t="s">
        <v>108</v>
      </c>
      <c r="I128" s="163" t="s">
        <v>5</v>
      </c>
      <c r="J128" s="161">
        <f>K128+L128</f>
        <v>30</v>
      </c>
      <c r="K128" s="161">
        <v>0</v>
      </c>
      <c r="L128" s="161">
        <v>30</v>
      </c>
      <c r="M128" s="161">
        <v>3</v>
      </c>
    </row>
    <row r="129" spans="1:13" ht="13.5" thickBot="1">
      <c r="A129" s="44">
        <v>2</v>
      </c>
      <c r="B129" s="67" t="s">
        <v>64</v>
      </c>
      <c r="C129" s="80" t="s">
        <v>36</v>
      </c>
      <c r="D129" s="164">
        <v>3</v>
      </c>
      <c r="E129" s="215">
        <f>(K129+L129+M129)/27</f>
        <v>1.8518518518518519</v>
      </c>
      <c r="F129" s="176">
        <f>D129-E129</f>
        <v>1.1481481481481481</v>
      </c>
      <c r="G129" s="215">
        <f>(L129+M129)/27</f>
        <v>1.2962962962962963</v>
      </c>
      <c r="H129" s="28" t="s">
        <v>108</v>
      </c>
      <c r="I129" s="43" t="s">
        <v>5</v>
      </c>
      <c r="J129" s="44">
        <f>K129+L129</f>
        <v>45</v>
      </c>
      <c r="K129" s="44">
        <v>15</v>
      </c>
      <c r="L129" s="44">
        <v>30</v>
      </c>
      <c r="M129" s="52">
        <v>5</v>
      </c>
    </row>
    <row r="130" spans="1:13" ht="12.75">
      <c r="A130" s="242" t="s">
        <v>22</v>
      </c>
      <c r="B130" s="243"/>
      <c r="C130" s="132"/>
      <c r="D130" s="133">
        <f>D128+D129</f>
        <v>5</v>
      </c>
      <c r="E130" s="187">
        <f>E128+E129</f>
        <v>3.0740740740740744</v>
      </c>
      <c r="F130" s="187">
        <f>F128+F129</f>
        <v>1.9259259259259258</v>
      </c>
      <c r="G130" s="187">
        <f>G128+G129</f>
        <v>2.5185185185185186</v>
      </c>
      <c r="H130" s="134" t="s">
        <v>12</v>
      </c>
      <c r="I130" s="135" t="s">
        <v>12</v>
      </c>
      <c r="J130" s="134">
        <f>J128+J129</f>
        <v>75</v>
      </c>
      <c r="K130" s="134">
        <f>K128+K129</f>
        <v>15</v>
      </c>
      <c r="L130" s="134">
        <f>L128+L129</f>
        <v>60</v>
      </c>
      <c r="M130" s="136">
        <f>M128+M129</f>
        <v>8</v>
      </c>
    </row>
    <row r="131" spans="1:13" ht="12.75">
      <c r="A131" s="273" t="s">
        <v>23</v>
      </c>
      <c r="B131" s="274"/>
      <c r="C131" s="137"/>
      <c r="D131" s="138"/>
      <c r="E131" s="213"/>
      <c r="F131" s="213"/>
      <c r="G131" s="213"/>
      <c r="H131" s="138" t="s">
        <v>12</v>
      </c>
      <c r="I131" s="139" t="s">
        <v>12</v>
      </c>
      <c r="J131" s="138"/>
      <c r="K131" s="138"/>
      <c r="L131" s="138"/>
      <c r="M131" s="139"/>
    </row>
    <row r="132" spans="1:13" ht="13.5" thickBot="1">
      <c r="A132" s="260" t="s">
        <v>25</v>
      </c>
      <c r="B132" s="261"/>
      <c r="C132" s="141"/>
      <c r="D132" s="143"/>
      <c r="E132" s="189"/>
      <c r="F132" s="189"/>
      <c r="G132" s="189"/>
      <c r="H132" s="143" t="s">
        <v>12</v>
      </c>
      <c r="I132" s="144" t="s">
        <v>12</v>
      </c>
      <c r="J132" s="143"/>
      <c r="K132" s="143"/>
      <c r="L132" s="143"/>
      <c r="M132" s="144"/>
    </row>
    <row r="133" spans="1:13" ht="15.75" thickBot="1">
      <c r="A133" s="239" t="s">
        <v>56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1"/>
    </row>
    <row r="134" spans="1:13" ht="12.75">
      <c r="A134" s="113">
        <v>1</v>
      </c>
      <c r="B134" s="114" t="s">
        <v>91</v>
      </c>
      <c r="C134" s="115" t="s">
        <v>36</v>
      </c>
      <c r="D134" s="116">
        <v>3</v>
      </c>
      <c r="E134" s="212">
        <f>(K134+L134+M134)/27</f>
        <v>1.8518518518518519</v>
      </c>
      <c r="F134" s="212">
        <f aca="true" t="shared" si="1" ref="F134:F141">D134-E134</f>
        <v>1.1481481481481481</v>
      </c>
      <c r="G134" s="212">
        <f>(L134+M134)/27</f>
        <v>1.2962962962962963</v>
      </c>
      <c r="H134" s="113" t="s">
        <v>24</v>
      </c>
      <c r="I134" s="118" t="s">
        <v>5</v>
      </c>
      <c r="J134" s="113">
        <f aca="true" t="shared" si="2" ref="J134:J141">K134+L134</f>
        <v>45</v>
      </c>
      <c r="K134" s="113">
        <v>15</v>
      </c>
      <c r="L134" s="113">
        <v>30</v>
      </c>
      <c r="M134" s="119">
        <v>5</v>
      </c>
    </row>
    <row r="135" spans="1:13" ht="12.75">
      <c r="A135" s="120">
        <v>2</v>
      </c>
      <c r="B135" s="121" t="s">
        <v>92</v>
      </c>
      <c r="C135" s="122" t="s">
        <v>36</v>
      </c>
      <c r="D135" s="120">
        <v>2.5</v>
      </c>
      <c r="E135" s="214">
        <f aca="true" t="shared" si="3" ref="E135:E141">(K135+L135+M135)/27</f>
        <v>1.2962962962962963</v>
      </c>
      <c r="F135" s="214">
        <f t="shared" si="1"/>
        <v>1.2037037037037037</v>
      </c>
      <c r="G135" s="214">
        <f aca="true" t="shared" si="4" ref="G135:G141">(L135+M135)/27</f>
        <v>0.7407407407407407</v>
      </c>
      <c r="H135" s="28" t="s">
        <v>108</v>
      </c>
      <c r="I135" s="124" t="s">
        <v>5</v>
      </c>
      <c r="J135" s="120">
        <f t="shared" si="2"/>
        <v>30</v>
      </c>
      <c r="K135" s="120">
        <v>15</v>
      </c>
      <c r="L135" s="120">
        <v>15</v>
      </c>
      <c r="M135" s="125">
        <v>5</v>
      </c>
    </row>
    <row r="136" spans="1:13" ht="12.75">
      <c r="A136" s="165">
        <v>3</v>
      </c>
      <c r="B136" s="166" t="s">
        <v>93</v>
      </c>
      <c r="C136" s="167" t="s">
        <v>36</v>
      </c>
      <c r="D136" s="165">
        <v>3.5</v>
      </c>
      <c r="E136" s="214">
        <f t="shared" si="3"/>
        <v>1.8518518518518519</v>
      </c>
      <c r="F136" s="214">
        <f t="shared" si="1"/>
        <v>1.6481481481481481</v>
      </c>
      <c r="G136" s="214">
        <f t="shared" si="4"/>
        <v>1.2962962962962963</v>
      </c>
      <c r="H136" s="165" t="s">
        <v>24</v>
      </c>
      <c r="I136" s="168" t="s">
        <v>5</v>
      </c>
      <c r="J136" s="165">
        <f t="shared" si="2"/>
        <v>45</v>
      </c>
      <c r="K136" s="165">
        <v>15</v>
      </c>
      <c r="L136" s="165">
        <v>30</v>
      </c>
      <c r="M136" s="125">
        <v>5</v>
      </c>
    </row>
    <row r="137" spans="1:13" ht="12.75">
      <c r="A137" s="120">
        <v>4</v>
      </c>
      <c r="B137" s="121" t="s">
        <v>94</v>
      </c>
      <c r="C137" s="122" t="s">
        <v>36</v>
      </c>
      <c r="D137" s="120">
        <v>2.5</v>
      </c>
      <c r="E137" s="214">
        <f t="shared" si="3"/>
        <v>1.2222222222222223</v>
      </c>
      <c r="F137" s="214">
        <f t="shared" si="1"/>
        <v>1.2777777777777777</v>
      </c>
      <c r="G137" s="214">
        <f t="shared" si="4"/>
        <v>0.6666666666666666</v>
      </c>
      <c r="H137" s="28" t="s">
        <v>108</v>
      </c>
      <c r="I137" s="124" t="s">
        <v>5</v>
      </c>
      <c r="J137" s="120">
        <f t="shared" si="2"/>
        <v>30</v>
      </c>
      <c r="K137" s="120">
        <v>15</v>
      </c>
      <c r="L137" s="120">
        <v>15</v>
      </c>
      <c r="M137" s="125">
        <v>3</v>
      </c>
    </row>
    <row r="138" spans="1:13" ht="12.75">
      <c r="A138" s="120">
        <v>5</v>
      </c>
      <c r="B138" s="121" t="s">
        <v>95</v>
      </c>
      <c r="C138" s="122" t="s">
        <v>36</v>
      </c>
      <c r="D138" s="120">
        <v>2.5</v>
      </c>
      <c r="E138" s="214">
        <f t="shared" si="3"/>
        <v>1.2222222222222223</v>
      </c>
      <c r="F138" s="214">
        <f t="shared" si="1"/>
        <v>1.2777777777777777</v>
      </c>
      <c r="G138" s="214">
        <f t="shared" si="4"/>
        <v>0.6666666666666666</v>
      </c>
      <c r="H138" s="28" t="s">
        <v>108</v>
      </c>
      <c r="I138" s="124" t="s">
        <v>5</v>
      </c>
      <c r="J138" s="120">
        <f t="shared" si="2"/>
        <v>30</v>
      </c>
      <c r="K138" s="120">
        <v>15</v>
      </c>
      <c r="L138" s="120">
        <v>15</v>
      </c>
      <c r="M138" s="125">
        <v>3</v>
      </c>
    </row>
    <row r="139" spans="1:13" ht="12.75">
      <c r="A139" s="120">
        <v>6</v>
      </c>
      <c r="B139" s="121" t="s">
        <v>96</v>
      </c>
      <c r="C139" s="122" t="s">
        <v>36</v>
      </c>
      <c r="D139" s="120">
        <v>2.5</v>
      </c>
      <c r="E139" s="214">
        <f t="shared" si="3"/>
        <v>1.2222222222222223</v>
      </c>
      <c r="F139" s="214">
        <f t="shared" si="1"/>
        <v>1.2777777777777777</v>
      </c>
      <c r="G139" s="214">
        <f t="shared" si="4"/>
        <v>0.6666666666666666</v>
      </c>
      <c r="H139" s="120" t="s">
        <v>24</v>
      </c>
      <c r="I139" s="124" t="s">
        <v>5</v>
      </c>
      <c r="J139" s="120">
        <f t="shared" si="2"/>
        <v>30</v>
      </c>
      <c r="K139" s="120">
        <v>15</v>
      </c>
      <c r="L139" s="120">
        <v>15</v>
      </c>
      <c r="M139" s="125">
        <v>3</v>
      </c>
    </row>
    <row r="140" spans="1:13" ht="12.75">
      <c r="A140" s="120">
        <v>7</v>
      </c>
      <c r="B140" s="172" t="s">
        <v>104</v>
      </c>
      <c r="C140" s="122" t="s">
        <v>36</v>
      </c>
      <c r="D140" s="120">
        <v>5.5</v>
      </c>
      <c r="E140" s="214">
        <f t="shared" si="3"/>
        <v>1.7777777777777777</v>
      </c>
      <c r="F140" s="214">
        <f t="shared" si="1"/>
        <v>3.7222222222222223</v>
      </c>
      <c r="G140" s="214">
        <f t="shared" si="4"/>
        <v>1.7777777777777777</v>
      </c>
      <c r="H140" s="28" t="s">
        <v>108</v>
      </c>
      <c r="I140" s="124" t="s">
        <v>5</v>
      </c>
      <c r="J140" s="120">
        <f t="shared" si="2"/>
        <v>30</v>
      </c>
      <c r="K140" s="120"/>
      <c r="L140" s="120">
        <v>30</v>
      </c>
      <c r="M140" s="125">
        <v>18</v>
      </c>
    </row>
    <row r="141" spans="1:13" s="45" customFormat="1" ht="13.5" thickBot="1">
      <c r="A141" s="126">
        <v>8</v>
      </c>
      <c r="B141" s="127" t="s">
        <v>115</v>
      </c>
      <c r="C141" s="128" t="s">
        <v>36</v>
      </c>
      <c r="D141" s="222">
        <v>3</v>
      </c>
      <c r="E141" s="215">
        <f t="shared" si="3"/>
        <v>1.8518518518518519</v>
      </c>
      <c r="F141" s="215">
        <f t="shared" si="1"/>
        <v>1.1481481481481481</v>
      </c>
      <c r="G141" s="215">
        <f t="shared" si="4"/>
        <v>0.18518518518518517</v>
      </c>
      <c r="H141" s="28" t="s">
        <v>108</v>
      </c>
      <c r="I141" s="130" t="s">
        <v>6</v>
      </c>
      <c r="J141" s="129">
        <f t="shared" si="2"/>
        <v>45</v>
      </c>
      <c r="K141" s="129">
        <v>45</v>
      </c>
      <c r="L141" s="129"/>
      <c r="M141" s="131">
        <v>5</v>
      </c>
    </row>
    <row r="142" spans="1:13" ht="12.75">
      <c r="A142" s="242" t="s">
        <v>22</v>
      </c>
      <c r="B142" s="243"/>
      <c r="C142" s="132"/>
      <c r="D142" s="133">
        <f>SUM(D134:D141)</f>
        <v>25</v>
      </c>
      <c r="E142" s="187">
        <f>SUM(E134:E141)</f>
        <v>12.296296296296298</v>
      </c>
      <c r="F142" s="187">
        <f>SUM(F134:F141)</f>
        <v>12.703703703703704</v>
      </c>
      <c r="G142" s="187">
        <f>SUM(G134:G141)</f>
        <v>7.296296296296297</v>
      </c>
      <c r="H142" s="134" t="s">
        <v>12</v>
      </c>
      <c r="I142" s="135" t="s">
        <v>12</v>
      </c>
      <c r="J142" s="134">
        <f>SUM(J134:J141)</f>
        <v>285</v>
      </c>
      <c r="K142" s="134">
        <f>SUM(K134:K141)</f>
        <v>135</v>
      </c>
      <c r="L142" s="134">
        <f>SUM(L134:L141)</f>
        <v>150</v>
      </c>
      <c r="M142" s="136">
        <f>SUM(M134:M141)</f>
        <v>47</v>
      </c>
    </row>
    <row r="143" spans="1:13" ht="12.75">
      <c r="A143" s="273" t="s">
        <v>23</v>
      </c>
      <c r="B143" s="274"/>
      <c r="C143" s="137"/>
      <c r="D143" s="138"/>
      <c r="E143" s="213"/>
      <c r="F143" s="213"/>
      <c r="G143" s="213"/>
      <c r="H143" s="138" t="s">
        <v>12</v>
      </c>
      <c r="I143" s="139" t="s">
        <v>12</v>
      </c>
      <c r="J143" s="138"/>
      <c r="K143" s="138"/>
      <c r="L143" s="138"/>
      <c r="M143" s="139"/>
    </row>
    <row r="144" spans="1:13" ht="13.5" thickBot="1">
      <c r="A144" s="260" t="s">
        <v>25</v>
      </c>
      <c r="B144" s="261"/>
      <c r="C144" s="141"/>
      <c r="D144" s="142">
        <f>D142</f>
        <v>25</v>
      </c>
      <c r="E144" s="189">
        <f>E142</f>
        <v>12.296296296296298</v>
      </c>
      <c r="F144" s="189">
        <f>F142</f>
        <v>12.703703703703704</v>
      </c>
      <c r="G144" s="189">
        <f>G142</f>
        <v>7.296296296296297</v>
      </c>
      <c r="H144" s="143" t="s">
        <v>12</v>
      </c>
      <c r="I144" s="144" t="s">
        <v>12</v>
      </c>
      <c r="J144" s="143">
        <f>J142</f>
        <v>285</v>
      </c>
      <c r="K144" s="143">
        <f>K142</f>
        <v>135</v>
      </c>
      <c r="L144" s="143">
        <f>L142</f>
        <v>150</v>
      </c>
      <c r="M144" s="145">
        <f>M142</f>
        <v>47</v>
      </c>
    </row>
    <row r="145" spans="1:13" ht="15.75" thickBot="1">
      <c r="A145" s="239" t="s">
        <v>40</v>
      </c>
      <c r="B145" s="240"/>
      <c r="C145" s="146"/>
      <c r="D145" s="147"/>
      <c r="E145" s="216"/>
      <c r="F145" s="216"/>
      <c r="G145" s="216"/>
      <c r="H145" s="147"/>
      <c r="I145" s="147"/>
      <c r="J145" s="146"/>
      <c r="K145" s="146"/>
      <c r="L145" s="146"/>
      <c r="M145" s="169"/>
    </row>
    <row r="146" spans="1:13" ht="12.75">
      <c r="A146" s="224" t="s">
        <v>23</v>
      </c>
      <c r="B146" s="225"/>
      <c r="C146" s="149"/>
      <c r="D146" s="150"/>
      <c r="E146" s="217"/>
      <c r="F146" s="218"/>
      <c r="G146" s="219"/>
      <c r="H146" s="152"/>
      <c r="I146" s="151"/>
      <c r="J146" s="152"/>
      <c r="K146" s="151"/>
      <c r="L146" s="152"/>
      <c r="M146" s="170"/>
    </row>
    <row r="147" spans="1:13" ht="13.5" thickBot="1">
      <c r="A147" s="226" t="s">
        <v>101</v>
      </c>
      <c r="B147" s="227"/>
      <c r="C147" s="154"/>
      <c r="D147" s="155">
        <f>D144</f>
        <v>25</v>
      </c>
      <c r="E147" s="155">
        <f aca="true" t="shared" si="5" ref="E147:K147">E144</f>
        <v>12.296296296296298</v>
      </c>
      <c r="F147" s="155">
        <f t="shared" si="5"/>
        <v>12.703703703703704</v>
      </c>
      <c r="G147" s="155">
        <f t="shared" si="5"/>
        <v>7.296296296296297</v>
      </c>
      <c r="H147" s="155"/>
      <c r="I147" s="155"/>
      <c r="J147" s="155">
        <f t="shared" si="5"/>
        <v>285</v>
      </c>
      <c r="K147" s="155">
        <f t="shared" si="5"/>
        <v>135</v>
      </c>
      <c r="L147" s="155">
        <f>L144</f>
        <v>150</v>
      </c>
      <c r="M147" s="155">
        <f>M144</f>
        <v>47</v>
      </c>
    </row>
    <row r="148" spans="1:13" ht="13.5" thickBot="1">
      <c r="A148" s="262" t="s">
        <v>22</v>
      </c>
      <c r="B148" s="263"/>
      <c r="C148" s="159"/>
      <c r="D148" s="160">
        <f>D130+D142</f>
        <v>30</v>
      </c>
      <c r="E148" s="160">
        <f aca="true" t="shared" si="6" ref="E148:M148">E130+E142</f>
        <v>15.370370370370372</v>
      </c>
      <c r="F148" s="160">
        <f t="shared" si="6"/>
        <v>14.62962962962963</v>
      </c>
      <c r="G148" s="160">
        <f t="shared" si="6"/>
        <v>9.814814814814815</v>
      </c>
      <c r="H148" s="160"/>
      <c r="I148" s="160"/>
      <c r="J148" s="160">
        <f t="shared" si="6"/>
        <v>360</v>
      </c>
      <c r="K148" s="160">
        <f t="shared" si="6"/>
        <v>150</v>
      </c>
      <c r="L148" s="160">
        <f t="shared" si="6"/>
        <v>210</v>
      </c>
      <c r="M148" s="160">
        <f t="shared" si="6"/>
        <v>55</v>
      </c>
    </row>
    <row r="149" spans="1:13" ht="12.75">
      <c r="A149" s="264" t="s">
        <v>102</v>
      </c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</row>
    <row r="150" spans="1:13" ht="12.75">
      <c r="A150" s="265" t="s">
        <v>100</v>
      </c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</row>
    <row r="154" spans="1:13" ht="15.75">
      <c r="A154" s="269" t="s">
        <v>47</v>
      </c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</row>
    <row r="155" spans="1:13" ht="15.75">
      <c r="A155" s="254" t="s">
        <v>90</v>
      </c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</row>
    <row r="156" spans="1:13" ht="15">
      <c r="A156" s="13"/>
      <c r="B156" s="15" t="s">
        <v>26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6" t="s">
        <v>27</v>
      </c>
      <c r="C157" s="16"/>
      <c r="D157" s="16"/>
      <c r="E157" s="12"/>
      <c r="F157" s="192" t="s">
        <v>120</v>
      </c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6" t="s">
        <v>44</v>
      </c>
      <c r="C158" s="16"/>
      <c r="D158" s="16"/>
      <c r="E158" s="12"/>
      <c r="F158" s="45" t="s">
        <v>121</v>
      </c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6" t="s">
        <v>45</v>
      </c>
      <c r="C159" s="16"/>
      <c r="D159" s="16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6" t="s">
        <v>28</v>
      </c>
      <c r="C160" s="16"/>
      <c r="D160" s="16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8" t="s">
        <v>106</v>
      </c>
      <c r="C161" s="16"/>
      <c r="D161" s="16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8" t="s">
        <v>107</v>
      </c>
      <c r="C162" s="16"/>
      <c r="D162" s="16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7" t="s">
        <v>66</v>
      </c>
      <c r="C163" s="12"/>
      <c r="D163" s="12"/>
      <c r="E163" s="12"/>
      <c r="F163" s="12"/>
      <c r="G163" s="14"/>
      <c r="H163" s="12"/>
      <c r="I163" s="12"/>
      <c r="J163" s="12"/>
      <c r="K163" s="12"/>
      <c r="L163" s="12"/>
      <c r="M163" s="12"/>
    </row>
    <row r="164" spans="1:13" ht="15.75" thickBot="1">
      <c r="A164" s="12"/>
      <c r="B164" s="17" t="s">
        <v>74</v>
      </c>
      <c r="C164" s="12"/>
      <c r="D164" s="12"/>
      <c r="E164" s="12"/>
      <c r="F164" s="12"/>
      <c r="G164" s="14"/>
      <c r="H164" s="12"/>
      <c r="I164" s="12"/>
      <c r="J164" s="12"/>
      <c r="K164" s="12"/>
      <c r="L164" s="12"/>
      <c r="M164" s="12"/>
    </row>
    <row r="165" spans="1:13" ht="13.5" thickBot="1">
      <c r="A165" s="236" t="s">
        <v>0</v>
      </c>
      <c r="B165" s="231" t="s">
        <v>14</v>
      </c>
      <c r="C165" s="275" t="s">
        <v>8</v>
      </c>
      <c r="D165" s="255" t="s">
        <v>9</v>
      </c>
      <c r="E165" s="256"/>
      <c r="F165" s="257"/>
      <c r="G165" s="228" t="s">
        <v>17</v>
      </c>
      <c r="H165" s="266" t="s">
        <v>18</v>
      </c>
      <c r="I165" s="228" t="s">
        <v>19</v>
      </c>
      <c r="J165" s="255" t="s">
        <v>11</v>
      </c>
      <c r="K165" s="256"/>
      <c r="L165" s="256"/>
      <c r="M165" s="257"/>
    </row>
    <row r="166" spans="1:13" ht="13.5" thickBot="1">
      <c r="A166" s="237"/>
      <c r="B166" s="232"/>
      <c r="C166" s="276"/>
      <c r="D166" s="271" t="s">
        <v>1</v>
      </c>
      <c r="E166" s="229" t="s">
        <v>15</v>
      </c>
      <c r="F166" s="258" t="s">
        <v>16</v>
      </c>
      <c r="G166" s="229"/>
      <c r="H166" s="267"/>
      <c r="I166" s="229"/>
      <c r="J166" s="271" t="s">
        <v>1</v>
      </c>
      <c r="K166" s="234" t="s">
        <v>20</v>
      </c>
      <c r="L166" s="235"/>
      <c r="M166" s="244" t="s">
        <v>10</v>
      </c>
    </row>
    <row r="167" spans="1:13" ht="12.75">
      <c r="A167" s="237"/>
      <c r="B167" s="232"/>
      <c r="C167" s="276"/>
      <c r="D167" s="271"/>
      <c r="E167" s="229"/>
      <c r="F167" s="258"/>
      <c r="G167" s="229"/>
      <c r="H167" s="267"/>
      <c r="I167" s="229"/>
      <c r="J167" s="271"/>
      <c r="K167" s="231" t="s">
        <v>4</v>
      </c>
      <c r="L167" s="231" t="s">
        <v>13</v>
      </c>
      <c r="M167" s="244"/>
    </row>
    <row r="168" spans="1:13" ht="12.75">
      <c r="A168" s="237"/>
      <c r="B168" s="232"/>
      <c r="C168" s="276"/>
      <c r="D168" s="271"/>
      <c r="E168" s="229"/>
      <c r="F168" s="258"/>
      <c r="G168" s="229"/>
      <c r="H168" s="267"/>
      <c r="I168" s="229"/>
      <c r="J168" s="271"/>
      <c r="K168" s="232"/>
      <c r="L168" s="232"/>
      <c r="M168" s="244"/>
    </row>
    <row r="169" spans="1:13" ht="12.75">
      <c r="A169" s="237"/>
      <c r="B169" s="232"/>
      <c r="C169" s="276"/>
      <c r="D169" s="271"/>
      <c r="E169" s="229"/>
      <c r="F169" s="258"/>
      <c r="G169" s="229"/>
      <c r="H169" s="267"/>
      <c r="I169" s="229"/>
      <c r="J169" s="271"/>
      <c r="K169" s="232"/>
      <c r="L169" s="232"/>
      <c r="M169" s="244"/>
    </row>
    <row r="170" spans="1:13" ht="12.75">
      <c r="A170" s="237"/>
      <c r="B170" s="232"/>
      <c r="C170" s="276"/>
      <c r="D170" s="271"/>
      <c r="E170" s="229"/>
      <c r="F170" s="258"/>
      <c r="G170" s="229"/>
      <c r="H170" s="267"/>
      <c r="I170" s="229"/>
      <c r="J170" s="271"/>
      <c r="K170" s="232"/>
      <c r="L170" s="232"/>
      <c r="M170" s="244"/>
    </row>
    <row r="171" spans="1:13" ht="13.5" thickBot="1">
      <c r="A171" s="238"/>
      <c r="B171" s="233"/>
      <c r="C171" s="277"/>
      <c r="D171" s="272"/>
      <c r="E171" s="230"/>
      <c r="F171" s="259"/>
      <c r="G171" s="230"/>
      <c r="H171" s="268"/>
      <c r="I171" s="230"/>
      <c r="J171" s="272"/>
      <c r="K171" s="233"/>
      <c r="L171" s="233"/>
      <c r="M171" s="245"/>
    </row>
    <row r="172" spans="1:13" ht="13.5" thickBot="1">
      <c r="A172" s="109"/>
      <c r="B172" s="110" t="s">
        <v>7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2"/>
    </row>
    <row r="173" spans="1:13" ht="15.75" thickBot="1">
      <c r="A173" s="239" t="s">
        <v>56</v>
      </c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1"/>
    </row>
    <row r="174" spans="1:13" ht="12.75">
      <c r="A174" s="113">
        <v>1</v>
      </c>
      <c r="B174" s="114" t="s">
        <v>97</v>
      </c>
      <c r="C174" s="115" t="s">
        <v>41</v>
      </c>
      <c r="D174" s="116">
        <v>2.5</v>
      </c>
      <c r="E174" s="212">
        <f>(K174+L174+M174)/27</f>
        <v>1.2222222222222223</v>
      </c>
      <c r="F174" s="212">
        <f>D174-E174</f>
        <v>1.2777777777777777</v>
      </c>
      <c r="G174" s="212">
        <f>(L174+M174)/27</f>
        <v>0.6666666666666666</v>
      </c>
      <c r="H174" s="113" t="s">
        <v>24</v>
      </c>
      <c r="I174" s="118" t="s">
        <v>5</v>
      </c>
      <c r="J174" s="113">
        <f>K174+L174</f>
        <v>30</v>
      </c>
      <c r="K174" s="113">
        <v>15</v>
      </c>
      <c r="L174" s="113">
        <v>15</v>
      </c>
      <c r="M174" s="119">
        <v>3</v>
      </c>
    </row>
    <row r="175" spans="1:13" ht="12.75">
      <c r="A175" s="120">
        <v>2</v>
      </c>
      <c r="B175" s="121" t="s">
        <v>98</v>
      </c>
      <c r="C175" s="122" t="s">
        <v>41</v>
      </c>
      <c r="D175" s="123">
        <v>3.5</v>
      </c>
      <c r="E175" s="214">
        <f>(K175+L175+M175)/27</f>
        <v>1.8518518518518519</v>
      </c>
      <c r="F175" s="214">
        <f>D175-E175</f>
        <v>1.6481481481481481</v>
      </c>
      <c r="G175" s="214">
        <f>(L175+M175)/27</f>
        <v>1.2962962962962963</v>
      </c>
      <c r="H175" s="120" t="s">
        <v>24</v>
      </c>
      <c r="I175" s="124" t="s">
        <v>5</v>
      </c>
      <c r="J175" s="120">
        <f>K175+L175</f>
        <v>45</v>
      </c>
      <c r="K175" s="120">
        <v>15</v>
      </c>
      <c r="L175" s="120">
        <v>30</v>
      </c>
      <c r="M175" s="125">
        <v>5</v>
      </c>
    </row>
    <row r="176" spans="1:13" ht="12.75">
      <c r="A176" s="120">
        <v>3</v>
      </c>
      <c r="B176" s="121" t="s">
        <v>99</v>
      </c>
      <c r="C176" s="122" t="s">
        <v>41</v>
      </c>
      <c r="D176" s="123">
        <v>2.5</v>
      </c>
      <c r="E176" s="214">
        <f>(K176+L176+M176)/27</f>
        <v>1.2222222222222223</v>
      </c>
      <c r="F176" s="214">
        <f>D176-E176</f>
        <v>1.2777777777777777</v>
      </c>
      <c r="G176" s="214">
        <f>(L176+M176)/27</f>
        <v>0.6666666666666666</v>
      </c>
      <c r="H176" s="28" t="s">
        <v>108</v>
      </c>
      <c r="I176" s="124" t="s">
        <v>5</v>
      </c>
      <c r="J176" s="120">
        <f>K176+L176</f>
        <v>30</v>
      </c>
      <c r="K176" s="120">
        <v>15</v>
      </c>
      <c r="L176" s="120">
        <v>15</v>
      </c>
      <c r="M176" s="125">
        <v>3</v>
      </c>
    </row>
    <row r="177" spans="1:13" ht="12.75">
      <c r="A177" s="120">
        <v>4</v>
      </c>
      <c r="B177" s="172" t="s">
        <v>103</v>
      </c>
      <c r="C177" s="122" t="s">
        <v>41</v>
      </c>
      <c r="D177" s="123">
        <v>14</v>
      </c>
      <c r="E177" s="214">
        <f>(K177+L177+M177)/27</f>
        <v>2.888888888888889</v>
      </c>
      <c r="F177" s="214">
        <f>D177-E177</f>
        <v>11.11111111111111</v>
      </c>
      <c r="G177" s="214">
        <f>(L177+M177)/27</f>
        <v>2.888888888888889</v>
      </c>
      <c r="H177" s="28" t="s">
        <v>108</v>
      </c>
      <c r="I177" s="124" t="s">
        <v>5</v>
      </c>
      <c r="J177" s="120">
        <f>K177+L177</f>
        <v>30</v>
      </c>
      <c r="K177" s="120"/>
      <c r="L177" s="120">
        <v>30</v>
      </c>
      <c r="M177" s="125">
        <v>48</v>
      </c>
    </row>
    <row r="178" spans="1:13" ht="13.5" thickBot="1">
      <c r="A178" s="126">
        <v>5</v>
      </c>
      <c r="B178" s="127" t="s">
        <v>105</v>
      </c>
      <c r="C178" s="128" t="s">
        <v>41</v>
      </c>
      <c r="D178" s="186">
        <v>7.25</v>
      </c>
      <c r="E178" s="215">
        <f>(K178+L178+M178)/27</f>
        <v>3.5185185185185186</v>
      </c>
      <c r="F178" s="215">
        <f>D178-E178</f>
        <v>3.7314814814814814</v>
      </c>
      <c r="G178" s="215">
        <f>(L178+M178)/27</f>
        <v>0.18518518518518517</v>
      </c>
      <c r="H178" s="28" t="s">
        <v>108</v>
      </c>
      <c r="I178" s="130" t="s">
        <v>6</v>
      </c>
      <c r="J178" s="129">
        <f>K178+L178</f>
        <v>90</v>
      </c>
      <c r="K178" s="129">
        <v>90</v>
      </c>
      <c r="L178" s="129"/>
      <c r="M178" s="131">
        <v>5</v>
      </c>
    </row>
    <row r="179" spans="1:13" ht="12.75">
      <c r="A179" s="242" t="s">
        <v>22</v>
      </c>
      <c r="B179" s="243"/>
      <c r="C179" s="132"/>
      <c r="D179" s="187">
        <f>SUM(D174:D178)</f>
        <v>29.75</v>
      </c>
      <c r="E179" s="187">
        <f>SUM(E174:E178)</f>
        <v>10.703703703703704</v>
      </c>
      <c r="F179" s="187">
        <f>SUM(F174:F178)</f>
        <v>19.046296296296294</v>
      </c>
      <c r="G179" s="187">
        <f>SUM(G174:G178)</f>
        <v>5.703703703703703</v>
      </c>
      <c r="H179" s="134" t="s">
        <v>12</v>
      </c>
      <c r="I179" s="135" t="s">
        <v>12</v>
      </c>
      <c r="J179" s="134">
        <f>SUM(J174:J178)</f>
        <v>225</v>
      </c>
      <c r="K179" s="134">
        <f>SUM(K174:K178)</f>
        <v>135</v>
      </c>
      <c r="L179" s="134">
        <f>SUM(L174:L178)</f>
        <v>90</v>
      </c>
      <c r="M179" s="136">
        <f>SUM(M174:M178)</f>
        <v>64</v>
      </c>
    </row>
    <row r="180" spans="1:13" ht="12.75">
      <c r="A180" s="273" t="s">
        <v>23</v>
      </c>
      <c r="B180" s="274"/>
      <c r="C180" s="137"/>
      <c r="D180" s="138"/>
      <c r="E180" s="213"/>
      <c r="F180" s="213"/>
      <c r="G180" s="213"/>
      <c r="H180" s="138" t="s">
        <v>12</v>
      </c>
      <c r="I180" s="139" t="s">
        <v>12</v>
      </c>
      <c r="J180" s="138"/>
      <c r="K180" s="138"/>
      <c r="L180" s="138"/>
      <c r="M180" s="140"/>
    </row>
    <row r="181" spans="1:13" ht="13.5" thickBot="1">
      <c r="A181" s="260" t="s">
        <v>25</v>
      </c>
      <c r="B181" s="261"/>
      <c r="C181" s="141"/>
      <c r="D181" s="189">
        <f>D179</f>
        <v>29.75</v>
      </c>
      <c r="E181" s="189">
        <f>E179</f>
        <v>10.703703703703704</v>
      </c>
      <c r="F181" s="189">
        <f>F179</f>
        <v>19.046296296296294</v>
      </c>
      <c r="G181" s="189">
        <f>G179</f>
        <v>5.703703703703703</v>
      </c>
      <c r="H181" s="143" t="s">
        <v>12</v>
      </c>
      <c r="I181" s="144" t="s">
        <v>12</v>
      </c>
      <c r="J181" s="143">
        <f>J179</f>
        <v>225</v>
      </c>
      <c r="K181" s="143">
        <f>K179</f>
        <v>135</v>
      </c>
      <c r="L181" s="143">
        <f>L179</f>
        <v>90</v>
      </c>
      <c r="M181" s="145">
        <f>M179</f>
        <v>64</v>
      </c>
    </row>
    <row r="182" spans="1:13" ht="13.5" thickBot="1">
      <c r="A182" s="246" t="s">
        <v>34</v>
      </c>
      <c r="B182" s="247"/>
      <c r="C182" s="82"/>
      <c r="D182" s="87"/>
      <c r="E182" s="209"/>
      <c r="F182" s="209"/>
      <c r="G182" s="209"/>
      <c r="H182" s="87"/>
      <c r="I182" s="87"/>
      <c r="J182" s="87"/>
      <c r="K182" s="87"/>
      <c r="L182" s="87"/>
      <c r="M182" s="88"/>
    </row>
    <row r="183" spans="1:13" ht="13.5" thickBot="1">
      <c r="A183" s="89">
        <v>1</v>
      </c>
      <c r="B183" s="90" t="s">
        <v>38</v>
      </c>
      <c r="C183" s="91" t="s">
        <v>41</v>
      </c>
      <c r="D183" s="89">
        <v>0.25</v>
      </c>
      <c r="E183" s="183">
        <v>0.25</v>
      </c>
      <c r="F183" s="183">
        <f>D183-E183</f>
        <v>0</v>
      </c>
      <c r="G183" s="183">
        <f>(L183+M183)/27</f>
        <v>0</v>
      </c>
      <c r="H183" s="89" t="s">
        <v>21</v>
      </c>
      <c r="I183" s="89" t="s">
        <v>5</v>
      </c>
      <c r="J183" s="89">
        <f>K183+L183+M183</f>
        <v>2</v>
      </c>
      <c r="K183" s="89">
        <v>2</v>
      </c>
      <c r="L183" s="89"/>
      <c r="M183" s="92">
        <v>0</v>
      </c>
    </row>
    <row r="184" spans="1:13" ht="12.75">
      <c r="A184" s="248" t="s">
        <v>22</v>
      </c>
      <c r="B184" s="249"/>
      <c r="C184" s="83"/>
      <c r="D184" s="184">
        <f>SUM(D183:D183)</f>
        <v>0.25</v>
      </c>
      <c r="E184" s="184">
        <f>SUM(E183:E183)</f>
        <v>0.25</v>
      </c>
      <c r="F184" s="184">
        <f>SUM(F183:F183)</f>
        <v>0</v>
      </c>
      <c r="G184" s="184">
        <f>SUM(G183:G183)</f>
        <v>0</v>
      </c>
      <c r="H184" s="84" t="s">
        <v>12</v>
      </c>
      <c r="I184" s="85" t="s">
        <v>12</v>
      </c>
      <c r="J184" s="84">
        <f>SUM(J183:J183)</f>
        <v>2</v>
      </c>
      <c r="K184" s="84">
        <f>SUM(K183:K183)</f>
        <v>2</v>
      </c>
      <c r="L184" s="98">
        <f>SUM(L183:L183)</f>
        <v>0</v>
      </c>
      <c r="M184" s="98">
        <f>SUM(M183:M183)</f>
        <v>0</v>
      </c>
    </row>
    <row r="185" spans="1:13" ht="12.75">
      <c r="A185" s="250" t="s">
        <v>23</v>
      </c>
      <c r="B185" s="251"/>
      <c r="C185" s="93"/>
      <c r="D185" s="94"/>
      <c r="E185" s="208"/>
      <c r="F185" s="208"/>
      <c r="G185" s="208"/>
      <c r="H185" s="94" t="s">
        <v>12</v>
      </c>
      <c r="I185" s="95" t="s">
        <v>12</v>
      </c>
      <c r="J185" s="94"/>
      <c r="K185" s="94"/>
      <c r="L185" s="94"/>
      <c r="M185" s="95"/>
    </row>
    <row r="186" spans="1:13" ht="13.5" thickBot="1">
      <c r="A186" s="252" t="s">
        <v>25</v>
      </c>
      <c r="B186" s="253"/>
      <c r="C186" s="96"/>
      <c r="D186" s="86"/>
      <c r="E186" s="207"/>
      <c r="F186" s="207"/>
      <c r="G186" s="207"/>
      <c r="H186" s="86" t="s">
        <v>12</v>
      </c>
      <c r="I186" s="97" t="s">
        <v>12</v>
      </c>
      <c r="J186" s="86"/>
      <c r="K186" s="86"/>
      <c r="L186" s="86"/>
      <c r="M186" s="97"/>
    </row>
    <row r="187" spans="1:13" ht="15.75" thickBot="1">
      <c r="A187" s="239" t="s">
        <v>43</v>
      </c>
      <c r="B187" s="240"/>
      <c r="C187" s="146"/>
      <c r="D187" s="147"/>
      <c r="E187" s="216"/>
      <c r="F187" s="216"/>
      <c r="G187" s="216"/>
      <c r="H187" s="147"/>
      <c r="I187" s="147"/>
      <c r="J187" s="146"/>
      <c r="K187" s="146"/>
      <c r="L187" s="146"/>
      <c r="M187" s="148"/>
    </row>
    <row r="188" spans="1:13" ht="12.75">
      <c r="A188" s="224" t="s">
        <v>23</v>
      </c>
      <c r="B188" s="225"/>
      <c r="C188" s="149"/>
      <c r="D188" s="150"/>
      <c r="E188" s="217"/>
      <c r="F188" s="218"/>
      <c r="G188" s="219"/>
      <c r="H188" s="152"/>
      <c r="I188" s="151"/>
      <c r="J188" s="152"/>
      <c r="K188" s="151"/>
      <c r="L188" s="152"/>
      <c r="M188" s="153"/>
    </row>
    <row r="189" spans="1:13" ht="13.5" thickBot="1">
      <c r="A189" s="226" t="s">
        <v>101</v>
      </c>
      <c r="B189" s="227"/>
      <c r="C189" s="154"/>
      <c r="D189" s="188">
        <f>SUM(D181)</f>
        <v>29.75</v>
      </c>
      <c r="E189" s="188">
        <f>SUM(E181)</f>
        <v>10.703703703703704</v>
      </c>
      <c r="F189" s="188">
        <f>SUM(F181)</f>
        <v>19.046296296296294</v>
      </c>
      <c r="G189" s="188">
        <f>SUM(G181)</f>
        <v>5.703703703703703</v>
      </c>
      <c r="H189" s="154"/>
      <c r="I189" s="154"/>
      <c r="J189" s="156">
        <f>SUM(J181)</f>
        <v>225</v>
      </c>
      <c r="K189" s="156">
        <f>SUM(K181)</f>
        <v>135</v>
      </c>
      <c r="L189" s="156">
        <f>SUM(L181)</f>
        <v>90</v>
      </c>
      <c r="M189" s="157">
        <f>SUM(M181)</f>
        <v>64</v>
      </c>
    </row>
    <row r="190" spans="1:13" ht="13.5" thickBot="1">
      <c r="A190" s="262" t="s">
        <v>22</v>
      </c>
      <c r="B190" s="263"/>
      <c r="C190" s="159"/>
      <c r="D190" s="160">
        <f>D179+D184</f>
        <v>30</v>
      </c>
      <c r="E190" s="220">
        <f aca="true" t="shared" si="7" ref="E190:M190">E179+E184</f>
        <v>10.953703703703704</v>
      </c>
      <c r="F190" s="220">
        <f t="shared" si="7"/>
        <v>19.046296296296294</v>
      </c>
      <c r="G190" s="220">
        <f t="shared" si="7"/>
        <v>5.703703703703703</v>
      </c>
      <c r="H190" s="160"/>
      <c r="I190" s="160"/>
      <c r="J190" s="185">
        <f t="shared" si="7"/>
        <v>227</v>
      </c>
      <c r="K190" s="185">
        <f t="shared" si="7"/>
        <v>137</v>
      </c>
      <c r="L190" s="185">
        <f t="shared" si="7"/>
        <v>90</v>
      </c>
      <c r="M190" s="185">
        <f t="shared" si="7"/>
        <v>64</v>
      </c>
    </row>
    <row r="191" spans="1:13" ht="12.75">
      <c r="A191" s="264" t="s">
        <v>102</v>
      </c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</row>
    <row r="192" spans="1:13" ht="12.75">
      <c r="A192" s="265" t="s">
        <v>100</v>
      </c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</row>
    <row r="194" ht="12.75">
      <c r="A194" s="192"/>
    </row>
    <row r="200" ht="13.5" customHeight="1"/>
    <row r="201" ht="13.5" customHeight="1"/>
    <row r="252" ht="12.75" customHeight="1"/>
  </sheetData>
  <sheetProtection/>
  <mergeCells count="144">
    <mergeCell ref="A1:M1"/>
    <mergeCell ref="A2:M2"/>
    <mergeCell ref="A12:A18"/>
    <mergeCell ref="B12:B18"/>
    <mergeCell ref="C12:C18"/>
    <mergeCell ref="D12:F12"/>
    <mergeCell ref="G12:G18"/>
    <mergeCell ref="M13:M18"/>
    <mergeCell ref="D13:D18"/>
    <mergeCell ref="E13:E18"/>
    <mergeCell ref="F13:F18"/>
    <mergeCell ref="J13:J18"/>
    <mergeCell ref="A27:B27"/>
    <mergeCell ref="A28:B28"/>
    <mergeCell ref="K14:K18"/>
    <mergeCell ref="L14:L18"/>
    <mergeCell ref="A20:B20"/>
    <mergeCell ref="A26:B26"/>
    <mergeCell ref="H12:H18"/>
    <mergeCell ref="I12:I18"/>
    <mergeCell ref="J12:M12"/>
    <mergeCell ref="K13:L13"/>
    <mergeCell ref="A38:B38"/>
    <mergeCell ref="A39:B39"/>
    <mergeCell ref="A33:B33"/>
    <mergeCell ref="A34:B34"/>
    <mergeCell ref="A29:M29"/>
    <mergeCell ref="A32:B32"/>
    <mergeCell ref="A35:M35"/>
    <mergeCell ref="A37:B37"/>
    <mergeCell ref="A41:B41"/>
    <mergeCell ref="A45:B45"/>
    <mergeCell ref="A57:M57"/>
    <mergeCell ref="A58:M58"/>
    <mergeCell ref="A53:M53"/>
    <mergeCell ref="A54:M54"/>
    <mergeCell ref="A46:B46"/>
    <mergeCell ref="A47:B47"/>
    <mergeCell ref="A51:B51"/>
    <mergeCell ref="A52:B52"/>
    <mergeCell ref="A49:B49"/>
    <mergeCell ref="A50:B50"/>
    <mergeCell ref="A68:A74"/>
    <mergeCell ref="B68:B74"/>
    <mergeCell ref="C68:C74"/>
    <mergeCell ref="D68:F68"/>
    <mergeCell ref="D69:D74"/>
    <mergeCell ref="E69:E74"/>
    <mergeCell ref="F69:F74"/>
    <mergeCell ref="G68:G74"/>
    <mergeCell ref="H68:H74"/>
    <mergeCell ref="I68:I74"/>
    <mergeCell ref="J68:M68"/>
    <mergeCell ref="J69:J74"/>
    <mergeCell ref="K69:L69"/>
    <mergeCell ref="M69:M74"/>
    <mergeCell ref="K70:K74"/>
    <mergeCell ref="L70:L74"/>
    <mergeCell ref="A81:M81"/>
    <mergeCell ref="A87:B87"/>
    <mergeCell ref="A76:B76"/>
    <mergeCell ref="A78:B78"/>
    <mergeCell ref="A79:B79"/>
    <mergeCell ref="A80:B80"/>
    <mergeCell ref="A96:B96"/>
    <mergeCell ref="A98:B98"/>
    <mergeCell ref="A88:B88"/>
    <mergeCell ref="A89:B89"/>
    <mergeCell ref="A90:M90"/>
    <mergeCell ref="A93:B93"/>
    <mergeCell ref="A94:B94"/>
    <mergeCell ref="A95:B95"/>
    <mergeCell ref="A105:M105"/>
    <mergeCell ref="A106:M106"/>
    <mergeCell ref="A99:B99"/>
    <mergeCell ref="A100:B100"/>
    <mergeCell ref="A103:B103"/>
    <mergeCell ref="A104:B104"/>
    <mergeCell ref="A101:B101"/>
    <mergeCell ref="A102:B102"/>
    <mergeCell ref="A108:M108"/>
    <mergeCell ref="A109:M109"/>
    <mergeCell ref="A119:A125"/>
    <mergeCell ref="B119:B125"/>
    <mergeCell ref="C119:C125"/>
    <mergeCell ref="D119:F119"/>
    <mergeCell ref="D120:D125"/>
    <mergeCell ref="A143:B143"/>
    <mergeCell ref="A144:B144"/>
    <mergeCell ref="G119:G125"/>
    <mergeCell ref="H119:H125"/>
    <mergeCell ref="A127:M127"/>
    <mergeCell ref="A130:B130"/>
    <mergeCell ref="A131:B131"/>
    <mergeCell ref="A132:B132"/>
    <mergeCell ref="E120:E125"/>
    <mergeCell ref="A133:M133"/>
    <mergeCell ref="A142:B142"/>
    <mergeCell ref="J120:J125"/>
    <mergeCell ref="K120:L120"/>
    <mergeCell ref="M120:M125"/>
    <mergeCell ref="K121:K125"/>
    <mergeCell ref="L121:L125"/>
    <mergeCell ref="F120:F125"/>
    <mergeCell ref="I119:I125"/>
    <mergeCell ref="J119:M119"/>
    <mergeCell ref="A145:B145"/>
    <mergeCell ref="A146:B146"/>
    <mergeCell ref="A154:M154"/>
    <mergeCell ref="A155:M155"/>
    <mergeCell ref="A149:M149"/>
    <mergeCell ref="A150:M150"/>
    <mergeCell ref="A147:B147"/>
    <mergeCell ref="A148:B148"/>
    <mergeCell ref="A173:M173"/>
    <mergeCell ref="H165:H171"/>
    <mergeCell ref="I165:I171"/>
    <mergeCell ref="J165:M165"/>
    <mergeCell ref="J166:J171"/>
    <mergeCell ref="K166:L166"/>
    <mergeCell ref="M166:M171"/>
    <mergeCell ref="K167:K171"/>
    <mergeCell ref="L167:L171"/>
    <mergeCell ref="D166:D171"/>
    <mergeCell ref="A179:B179"/>
    <mergeCell ref="A180:B180"/>
    <mergeCell ref="A181:B181"/>
    <mergeCell ref="A182:B182"/>
    <mergeCell ref="F166:F171"/>
    <mergeCell ref="G165:G171"/>
    <mergeCell ref="A165:A171"/>
    <mergeCell ref="B165:B171"/>
    <mergeCell ref="C165:C171"/>
    <mergeCell ref="D165:F165"/>
    <mergeCell ref="E166:E171"/>
    <mergeCell ref="A191:M191"/>
    <mergeCell ref="A192:M192"/>
    <mergeCell ref="A189:B189"/>
    <mergeCell ref="A184:B184"/>
    <mergeCell ref="A190:B190"/>
    <mergeCell ref="A187:B187"/>
    <mergeCell ref="A188:B188"/>
    <mergeCell ref="A185:B185"/>
    <mergeCell ref="A186:B18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tabSelected="1" zoomScale="110" zoomScaleNormal="110" zoomScaleSheetLayoutView="100" zoomScalePageLayoutView="0" workbookViewId="0" topLeftCell="A1">
      <selection activeCell="R167" sqref="R167"/>
    </sheetView>
  </sheetViews>
  <sheetFormatPr defaultColWidth="9.140625" defaultRowHeight="12.75"/>
  <cols>
    <col min="1" max="1" width="3.7109375" style="0" customWidth="1"/>
    <col min="2" max="2" width="58.421875" style="0" customWidth="1"/>
    <col min="3" max="3" width="7.00390625" style="0" customWidth="1"/>
    <col min="5" max="5" width="16.7109375" style="0" customWidth="1"/>
    <col min="6" max="6" width="12.8515625" style="0" customWidth="1"/>
    <col min="7" max="7" width="10.8515625" style="0" customWidth="1"/>
    <col min="8" max="8" width="10.421875" style="0" customWidth="1"/>
    <col min="9" max="9" width="12.8515625" style="0" customWidth="1"/>
    <col min="12" max="12" width="14.8515625" style="0" customWidth="1"/>
    <col min="13" max="13" width="7.8515625" style="0" customWidth="1"/>
  </cols>
  <sheetData>
    <row r="1" spans="1:13" ht="15.75">
      <c r="A1" s="254" t="s">
        <v>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5" ht="15.75">
      <c r="A2" s="254" t="s">
        <v>123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1"/>
      <c r="O2" s="11"/>
    </row>
    <row r="3" spans="1:2" ht="15" customHeight="1">
      <c r="A3" s="1"/>
      <c r="B3" s="7" t="s">
        <v>26</v>
      </c>
    </row>
    <row r="4" spans="2:6" ht="15">
      <c r="B4" s="8" t="s">
        <v>27</v>
      </c>
      <c r="C4" s="8"/>
      <c r="D4" s="8"/>
      <c r="F4" s="192" t="s">
        <v>120</v>
      </c>
    </row>
    <row r="5" spans="2:6" ht="15">
      <c r="B5" s="8" t="s">
        <v>44</v>
      </c>
      <c r="C5" s="8"/>
      <c r="D5" s="8"/>
      <c r="F5" s="45" t="s">
        <v>121</v>
      </c>
    </row>
    <row r="6" spans="2:4" ht="15">
      <c r="B6" s="8" t="s">
        <v>45</v>
      </c>
      <c r="C6" s="8"/>
      <c r="D6" s="8"/>
    </row>
    <row r="7" spans="2:4" ht="15">
      <c r="B7" s="8" t="s">
        <v>28</v>
      </c>
      <c r="C7" s="8"/>
      <c r="D7" s="8"/>
    </row>
    <row r="8" spans="2:4" ht="15">
      <c r="B8" s="8" t="s">
        <v>106</v>
      </c>
      <c r="C8" s="8"/>
      <c r="D8" s="8"/>
    </row>
    <row r="9" spans="2:4" ht="15">
      <c r="B9" s="8" t="s">
        <v>107</v>
      </c>
      <c r="C9" s="8"/>
      <c r="D9" s="8"/>
    </row>
    <row r="10" spans="2:7" ht="15">
      <c r="B10" s="9" t="s">
        <v>29</v>
      </c>
      <c r="G10" s="3"/>
    </row>
    <row r="11" spans="2:7" ht="15.75" thickBot="1">
      <c r="B11" s="9" t="s">
        <v>30</v>
      </c>
      <c r="G11" s="3"/>
    </row>
    <row r="12" spans="1:13" ht="13.5" thickBot="1">
      <c r="A12" s="293" t="s">
        <v>0</v>
      </c>
      <c r="B12" s="296" t="s">
        <v>14</v>
      </c>
      <c r="C12" s="299" t="s">
        <v>8</v>
      </c>
      <c r="D12" s="302" t="s">
        <v>9</v>
      </c>
      <c r="E12" s="303"/>
      <c r="F12" s="304"/>
      <c r="G12" s="311" t="s">
        <v>17</v>
      </c>
      <c r="H12" s="305" t="s">
        <v>18</v>
      </c>
      <c r="I12" s="311" t="s">
        <v>19</v>
      </c>
      <c r="J12" s="302" t="s">
        <v>11</v>
      </c>
      <c r="K12" s="303"/>
      <c r="L12" s="303"/>
      <c r="M12" s="304"/>
    </row>
    <row r="13" spans="1:13" ht="13.5" thickBot="1">
      <c r="A13" s="294"/>
      <c r="B13" s="297"/>
      <c r="C13" s="300"/>
      <c r="D13" s="284" t="s">
        <v>1</v>
      </c>
      <c r="E13" s="286" t="s">
        <v>15</v>
      </c>
      <c r="F13" s="309" t="s">
        <v>16</v>
      </c>
      <c r="G13" s="286"/>
      <c r="H13" s="306"/>
      <c r="I13" s="286"/>
      <c r="J13" s="284" t="s">
        <v>1</v>
      </c>
      <c r="K13" s="278" t="s">
        <v>20</v>
      </c>
      <c r="L13" s="279"/>
      <c r="M13" s="312" t="s">
        <v>10</v>
      </c>
    </row>
    <row r="14" spans="1:13" ht="12.75">
      <c r="A14" s="294"/>
      <c r="B14" s="297"/>
      <c r="C14" s="300"/>
      <c r="D14" s="284"/>
      <c r="E14" s="286"/>
      <c r="F14" s="309"/>
      <c r="G14" s="286"/>
      <c r="H14" s="306"/>
      <c r="I14" s="286"/>
      <c r="J14" s="284"/>
      <c r="K14" s="296" t="s">
        <v>4</v>
      </c>
      <c r="L14" s="296" t="s">
        <v>13</v>
      </c>
      <c r="M14" s="312"/>
    </row>
    <row r="15" spans="1:13" ht="12.75">
      <c r="A15" s="294"/>
      <c r="B15" s="297"/>
      <c r="C15" s="300"/>
      <c r="D15" s="284"/>
      <c r="E15" s="286"/>
      <c r="F15" s="309"/>
      <c r="G15" s="286"/>
      <c r="H15" s="306"/>
      <c r="I15" s="286"/>
      <c r="J15" s="284"/>
      <c r="K15" s="297"/>
      <c r="L15" s="297"/>
      <c r="M15" s="312"/>
    </row>
    <row r="16" spans="1:13" ht="12.75">
      <c r="A16" s="294"/>
      <c r="B16" s="297"/>
      <c r="C16" s="300"/>
      <c r="D16" s="284"/>
      <c r="E16" s="286"/>
      <c r="F16" s="309"/>
      <c r="G16" s="286"/>
      <c r="H16" s="306"/>
      <c r="I16" s="286"/>
      <c r="J16" s="284"/>
      <c r="K16" s="297"/>
      <c r="L16" s="297"/>
      <c r="M16" s="312"/>
    </row>
    <row r="17" spans="1:13" ht="12.75">
      <c r="A17" s="294"/>
      <c r="B17" s="297"/>
      <c r="C17" s="300"/>
      <c r="D17" s="284"/>
      <c r="E17" s="286"/>
      <c r="F17" s="309"/>
      <c r="G17" s="286"/>
      <c r="H17" s="306"/>
      <c r="I17" s="286"/>
      <c r="J17" s="284"/>
      <c r="K17" s="297"/>
      <c r="L17" s="297"/>
      <c r="M17" s="312"/>
    </row>
    <row r="18" spans="1:13" ht="13.5" thickBot="1">
      <c r="A18" s="295"/>
      <c r="B18" s="298"/>
      <c r="C18" s="301"/>
      <c r="D18" s="285"/>
      <c r="E18" s="287"/>
      <c r="F18" s="310"/>
      <c r="G18" s="287"/>
      <c r="H18" s="307"/>
      <c r="I18" s="287"/>
      <c r="J18" s="285"/>
      <c r="K18" s="298"/>
      <c r="L18" s="298"/>
      <c r="M18" s="313"/>
    </row>
    <row r="19" spans="1:13" ht="14.25" customHeight="1" thickBot="1">
      <c r="A19" s="38"/>
      <c r="B19" s="39" t="s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1:13" ht="15.75" thickBot="1">
      <c r="A20" s="280" t="s">
        <v>32</v>
      </c>
      <c r="B20" s="281"/>
      <c r="C20" s="99"/>
      <c r="D20" s="99"/>
      <c r="E20" s="99"/>
      <c r="F20" s="47"/>
      <c r="G20" s="47"/>
      <c r="H20" s="47"/>
      <c r="I20" s="47"/>
      <c r="J20" s="47"/>
      <c r="K20" s="47"/>
      <c r="L20" s="47"/>
      <c r="M20" s="48"/>
    </row>
    <row r="21" spans="1:13" ht="12.75">
      <c r="A21" s="80">
        <v>1</v>
      </c>
      <c r="B21" s="27" t="s">
        <v>50</v>
      </c>
      <c r="C21" s="80" t="s">
        <v>2</v>
      </c>
      <c r="D21" s="24">
        <v>4.5</v>
      </c>
      <c r="E21" s="175">
        <f>(K21+L21+M21)/27</f>
        <v>1.8518518518518519</v>
      </c>
      <c r="F21" s="175">
        <f>D21-E21</f>
        <v>2.648148148148148</v>
      </c>
      <c r="G21" s="175">
        <f>(L21+M21)/27</f>
        <v>0.7407407407407407</v>
      </c>
      <c r="H21" s="24" t="s">
        <v>24</v>
      </c>
      <c r="I21" s="43" t="s">
        <v>5</v>
      </c>
      <c r="J21" s="24">
        <f>K21+L21</f>
        <v>45</v>
      </c>
      <c r="K21" s="24">
        <v>30</v>
      </c>
      <c r="L21" s="24">
        <v>15</v>
      </c>
      <c r="M21" s="50">
        <v>5</v>
      </c>
    </row>
    <row r="22" spans="1:13" ht="12.75">
      <c r="A22" s="28">
        <v>2</v>
      </c>
      <c r="B22" s="100" t="s">
        <v>46</v>
      </c>
      <c r="C22" s="53" t="s">
        <v>2</v>
      </c>
      <c r="D22" s="51">
        <v>4</v>
      </c>
      <c r="E22" s="176">
        <f>(K22+L22+M22)/27</f>
        <v>1.8518518518518519</v>
      </c>
      <c r="F22" s="176">
        <f>D22-E22</f>
        <v>2.148148148148148</v>
      </c>
      <c r="G22" s="176">
        <f>(L22+M22)/27</f>
        <v>1.2962962962962963</v>
      </c>
      <c r="H22" s="28" t="s">
        <v>24</v>
      </c>
      <c r="I22" s="42" t="s">
        <v>5</v>
      </c>
      <c r="J22" s="28">
        <f>K22+L22</f>
        <v>45</v>
      </c>
      <c r="K22" s="28">
        <v>15</v>
      </c>
      <c r="L22" s="28">
        <v>30</v>
      </c>
      <c r="M22" s="52">
        <v>5</v>
      </c>
    </row>
    <row r="23" spans="1:13" ht="12.75">
      <c r="A23" s="28">
        <v>3</v>
      </c>
      <c r="B23" s="100" t="s">
        <v>51</v>
      </c>
      <c r="C23" s="53" t="s">
        <v>2</v>
      </c>
      <c r="D23" s="28">
        <v>2.25</v>
      </c>
      <c r="E23" s="176">
        <f>(K23+L23+M23)/27</f>
        <v>1.2222222222222223</v>
      </c>
      <c r="F23" s="176">
        <f>D23-E23</f>
        <v>1.0277777777777777</v>
      </c>
      <c r="G23" s="176">
        <f>(L23+M23)/27</f>
        <v>0.1111111111111111</v>
      </c>
      <c r="H23" s="28" t="s">
        <v>108</v>
      </c>
      <c r="I23" s="42" t="s">
        <v>5</v>
      </c>
      <c r="J23" s="28">
        <f>K23+L23</f>
        <v>30</v>
      </c>
      <c r="K23" s="28">
        <v>30</v>
      </c>
      <c r="L23" s="28"/>
      <c r="M23" s="52">
        <v>3</v>
      </c>
    </row>
    <row r="24" spans="1:13" ht="12.75">
      <c r="A24" s="28">
        <v>4</v>
      </c>
      <c r="B24" s="100" t="s">
        <v>52</v>
      </c>
      <c r="C24" s="53" t="s">
        <v>2</v>
      </c>
      <c r="D24" s="28">
        <v>2.5</v>
      </c>
      <c r="E24" s="176">
        <f>(K24+L24+M24)/27</f>
        <v>1.2222222222222223</v>
      </c>
      <c r="F24" s="176">
        <f>D24-E24</f>
        <v>1.2777777777777777</v>
      </c>
      <c r="G24" s="176">
        <f>(L24+M24)/27</f>
        <v>0.1111111111111111</v>
      </c>
      <c r="H24" s="28" t="s">
        <v>108</v>
      </c>
      <c r="I24" s="42" t="s">
        <v>5</v>
      </c>
      <c r="J24" s="28">
        <f>K24+L24</f>
        <v>30</v>
      </c>
      <c r="K24" s="28">
        <v>30</v>
      </c>
      <c r="L24" s="28"/>
      <c r="M24" s="52">
        <v>3</v>
      </c>
    </row>
    <row r="25" spans="1:13" ht="13.5" thickBot="1">
      <c r="A25" s="28">
        <v>5</v>
      </c>
      <c r="B25" s="100" t="s">
        <v>53</v>
      </c>
      <c r="C25" s="53" t="s">
        <v>2</v>
      </c>
      <c r="D25" s="28">
        <v>3.5</v>
      </c>
      <c r="E25" s="178">
        <f>(K25+L25+M25)/27</f>
        <v>1.8518518518518519</v>
      </c>
      <c r="F25" s="178">
        <f>D25-E25</f>
        <v>1.6481481481481481</v>
      </c>
      <c r="G25" s="178">
        <f>(L25+M25)/27</f>
        <v>1.2962962962962963</v>
      </c>
      <c r="H25" s="28" t="s">
        <v>24</v>
      </c>
      <c r="I25" s="42" t="s">
        <v>5</v>
      </c>
      <c r="J25" s="28">
        <f>K25+L25</f>
        <v>45</v>
      </c>
      <c r="K25" s="28">
        <v>15</v>
      </c>
      <c r="L25" s="28">
        <v>30</v>
      </c>
      <c r="M25" s="78">
        <v>5</v>
      </c>
    </row>
    <row r="26" spans="1:13" ht="12.75">
      <c r="A26" s="282" t="s">
        <v>22</v>
      </c>
      <c r="B26" s="283"/>
      <c r="C26" s="54"/>
      <c r="D26" s="179">
        <f>SUM(D21:D25)</f>
        <v>16.75</v>
      </c>
      <c r="E26" s="179">
        <f>SUM(E21:E25)</f>
        <v>8</v>
      </c>
      <c r="F26" s="179">
        <f>SUM(F21:F25)</f>
        <v>8.75</v>
      </c>
      <c r="G26" s="179">
        <f>SUM(G21:G25)</f>
        <v>3.555555555555556</v>
      </c>
      <c r="H26" s="55" t="s">
        <v>12</v>
      </c>
      <c r="I26" s="57" t="s">
        <v>12</v>
      </c>
      <c r="J26" s="55">
        <f>SUM(J21:J25)</f>
        <v>195</v>
      </c>
      <c r="K26" s="55">
        <f>SUM(K21:K25)</f>
        <v>120</v>
      </c>
      <c r="L26" s="55">
        <f>SUM(L21:L25)</f>
        <v>75</v>
      </c>
      <c r="M26" s="77">
        <f>SUM(M21:M25)</f>
        <v>21</v>
      </c>
    </row>
    <row r="27" spans="1:13" ht="12.75">
      <c r="A27" s="290" t="s">
        <v>23</v>
      </c>
      <c r="B27" s="291"/>
      <c r="C27" s="58"/>
      <c r="D27" s="59"/>
      <c r="E27" s="195"/>
      <c r="F27" s="195"/>
      <c r="G27" s="195"/>
      <c r="H27" s="59" t="s">
        <v>12</v>
      </c>
      <c r="I27" s="60" t="s">
        <v>12</v>
      </c>
      <c r="J27" s="59"/>
      <c r="K27" s="59"/>
      <c r="L27" s="59"/>
      <c r="M27" s="60"/>
    </row>
    <row r="28" spans="1:13" ht="13.5" thickBot="1">
      <c r="A28" s="288" t="s">
        <v>25</v>
      </c>
      <c r="B28" s="289"/>
      <c r="C28" s="61"/>
      <c r="D28" s="62"/>
      <c r="E28" s="193"/>
      <c r="F28" s="193"/>
      <c r="G28" s="193"/>
      <c r="H28" s="62" t="s">
        <v>12</v>
      </c>
      <c r="I28" s="64" t="s">
        <v>12</v>
      </c>
      <c r="J28" s="62"/>
      <c r="K28" s="62"/>
      <c r="L28" s="62"/>
      <c r="M28" s="64"/>
    </row>
    <row r="29" spans="1:13" ht="15.75" thickBot="1">
      <c r="A29" s="280" t="s">
        <v>33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308"/>
    </row>
    <row r="30" spans="1:13" ht="12.75">
      <c r="A30" s="24">
        <v>1</v>
      </c>
      <c r="B30" s="73" t="s">
        <v>54</v>
      </c>
      <c r="C30" s="171" t="s">
        <v>2</v>
      </c>
      <c r="D30" s="24">
        <v>3.5</v>
      </c>
      <c r="E30" s="175">
        <f>(K30+L30+M30)/27</f>
        <v>1.8518518518518519</v>
      </c>
      <c r="F30" s="175">
        <f>D30-E30</f>
        <v>1.6481481481481481</v>
      </c>
      <c r="G30" s="175">
        <f>(L30+M30)/27</f>
        <v>1.2962962962962963</v>
      </c>
      <c r="H30" s="24" t="s">
        <v>108</v>
      </c>
      <c r="I30" s="26" t="s">
        <v>5</v>
      </c>
      <c r="J30" s="24">
        <f>K30+L30</f>
        <v>45</v>
      </c>
      <c r="K30" s="24">
        <v>15</v>
      </c>
      <c r="L30" s="24">
        <v>30</v>
      </c>
      <c r="M30" s="50">
        <v>5</v>
      </c>
    </row>
    <row r="31" spans="1:13" ht="13.5" thickBot="1">
      <c r="A31" s="28">
        <v>2</v>
      </c>
      <c r="B31" s="172" t="s">
        <v>55</v>
      </c>
      <c r="C31" s="53" t="s">
        <v>2</v>
      </c>
      <c r="D31" s="51">
        <v>3</v>
      </c>
      <c r="E31" s="178">
        <f>(K31+L31+M31)/27</f>
        <v>1.8518518518518519</v>
      </c>
      <c r="F31" s="178">
        <f>D31-E31</f>
        <v>1.1481481481481481</v>
      </c>
      <c r="G31" s="178">
        <f>(L31+M31)/27</f>
        <v>1.2962962962962963</v>
      </c>
      <c r="H31" s="28" t="s">
        <v>108</v>
      </c>
      <c r="I31" s="42" t="s">
        <v>5</v>
      </c>
      <c r="J31" s="28">
        <f>K31+L31</f>
        <v>45</v>
      </c>
      <c r="K31" s="28">
        <v>15</v>
      </c>
      <c r="L31" s="28">
        <v>30</v>
      </c>
      <c r="M31" s="78">
        <v>5</v>
      </c>
    </row>
    <row r="32" spans="1:13" ht="12.75">
      <c r="A32" s="282" t="s">
        <v>22</v>
      </c>
      <c r="B32" s="283"/>
      <c r="C32" s="54"/>
      <c r="D32" s="56">
        <f>SUM(D30:D31)</f>
        <v>6.5</v>
      </c>
      <c r="E32" s="179">
        <f>SUM(E30:E31)</f>
        <v>3.7037037037037037</v>
      </c>
      <c r="F32" s="179">
        <f>SUM(F30:F31)</f>
        <v>2.7962962962962963</v>
      </c>
      <c r="G32" s="179">
        <f>SUM(G30:G31)</f>
        <v>2.5925925925925926</v>
      </c>
      <c r="H32" s="55" t="s">
        <v>12</v>
      </c>
      <c r="I32" s="57" t="s">
        <v>12</v>
      </c>
      <c r="J32" s="55">
        <f>SUM(J30:J31)</f>
        <v>90</v>
      </c>
      <c r="K32" s="55">
        <f>SUM(K30:K31)</f>
        <v>30</v>
      </c>
      <c r="L32" s="55">
        <f>SUM(L30:L31)</f>
        <v>60</v>
      </c>
      <c r="M32" s="77">
        <f>SUM(M30:M31)</f>
        <v>10</v>
      </c>
    </row>
    <row r="33" spans="1:13" ht="12.75">
      <c r="A33" s="290" t="s">
        <v>23</v>
      </c>
      <c r="B33" s="291"/>
      <c r="C33" s="58"/>
      <c r="D33" s="59"/>
      <c r="E33" s="195"/>
      <c r="F33" s="195"/>
      <c r="G33" s="195"/>
      <c r="H33" s="59" t="s">
        <v>12</v>
      </c>
      <c r="I33" s="60" t="s">
        <v>12</v>
      </c>
      <c r="J33" s="59"/>
      <c r="K33" s="59"/>
      <c r="L33" s="59"/>
      <c r="M33" s="60"/>
    </row>
    <row r="34" spans="1:13" ht="13.5" thickBot="1">
      <c r="A34" s="288" t="s">
        <v>25</v>
      </c>
      <c r="B34" s="289"/>
      <c r="C34" s="61"/>
      <c r="D34" s="62"/>
      <c r="E34" s="62"/>
      <c r="F34" s="62"/>
      <c r="G34" s="62"/>
      <c r="H34" s="62" t="s">
        <v>12</v>
      </c>
      <c r="I34" s="64" t="s">
        <v>12</v>
      </c>
      <c r="J34" s="62"/>
      <c r="K34" s="62"/>
      <c r="L34" s="62"/>
      <c r="M34" s="64"/>
    </row>
    <row r="35" spans="1:13" ht="15.75" thickBot="1">
      <c r="A35" s="280" t="s">
        <v>56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308"/>
    </row>
    <row r="36" spans="1:13" ht="13.5" thickBot="1">
      <c r="A36" s="24">
        <v>1</v>
      </c>
      <c r="B36" s="172" t="s">
        <v>104</v>
      </c>
      <c r="C36" s="171" t="s">
        <v>2</v>
      </c>
      <c r="D36" s="24">
        <v>5.5</v>
      </c>
      <c r="E36" s="175">
        <f>(K36+L36+M36)/27</f>
        <v>1.7777777777777777</v>
      </c>
      <c r="F36" s="175">
        <f>D36-E36</f>
        <v>3.7222222222222223</v>
      </c>
      <c r="G36" s="175">
        <f>(L36+M36)/27</f>
        <v>1.7777777777777777</v>
      </c>
      <c r="H36" s="24" t="s">
        <v>108</v>
      </c>
      <c r="I36" s="26" t="s">
        <v>5</v>
      </c>
      <c r="J36" s="24">
        <f>K36+L36</f>
        <v>30</v>
      </c>
      <c r="K36" s="24"/>
      <c r="L36" s="24">
        <v>30</v>
      </c>
      <c r="M36" s="50">
        <v>18</v>
      </c>
    </row>
    <row r="37" spans="1:13" ht="12.75">
      <c r="A37" s="282" t="s">
        <v>22</v>
      </c>
      <c r="B37" s="283"/>
      <c r="C37" s="54"/>
      <c r="D37" s="56">
        <f>SUM(D36:D36)</f>
        <v>5.5</v>
      </c>
      <c r="E37" s="179">
        <f>SUM(E36:E36)</f>
        <v>1.7777777777777777</v>
      </c>
      <c r="F37" s="179">
        <f>SUM(F36:F36)</f>
        <v>3.7222222222222223</v>
      </c>
      <c r="G37" s="179">
        <f>SUM(G36:G36)</f>
        <v>1.7777777777777777</v>
      </c>
      <c r="H37" s="55" t="s">
        <v>12</v>
      </c>
      <c r="I37" s="57" t="s">
        <v>12</v>
      </c>
      <c r="J37" s="55">
        <f>SUM(J36:J36)</f>
        <v>30</v>
      </c>
      <c r="K37" s="55">
        <f>SUM(K36:K36)</f>
        <v>0</v>
      </c>
      <c r="L37" s="55">
        <f>SUM(L36:L36)</f>
        <v>30</v>
      </c>
      <c r="M37" s="77">
        <f>SUM(M36:M36)</f>
        <v>18</v>
      </c>
    </row>
    <row r="38" spans="1:13" ht="12.75">
      <c r="A38" s="290" t="s">
        <v>23</v>
      </c>
      <c r="B38" s="291"/>
      <c r="C38" s="58"/>
      <c r="D38" s="59"/>
      <c r="E38" s="195"/>
      <c r="F38" s="195"/>
      <c r="G38" s="195"/>
      <c r="H38" s="59" t="s">
        <v>12</v>
      </c>
      <c r="I38" s="60" t="s">
        <v>12</v>
      </c>
      <c r="J38" s="59"/>
      <c r="K38" s="59"/>
      <c r="L38" s="59"/>
      <c r="M38" s="60"/>
    </row>
    <row r="39" spans="1:13" ht="13.5" thickBot="1">
      <c r="A39" s="288" t="s">
        <v>25</v>
      </c>
      <c r="B39" s="289"/>
      <c r="C39" s="61"/>
      <c r="D39" s="63">
        <f>D36</f>
        <v>5.5</v>
      </c>
      <c r="E39" s="193">
        <f>E36</f>
        <v>1.7777777777777777</v>
      </c>
      <c r="F39" s="193">
        <f>F36</f>
        <v>3.7222222222222223</v>
      </c>
      <c r="G39" s="193">
        <f>G36</f>
        <v>1.7777777777777777</v>
      </c>
      <c r="H39" s="62" t="s">
        <v>12</v>
      </c>
      <c r="I39" s="64" t="s">
        <v>12</v>
      </c>
      <c r="J39" s="62">
        <f>J36</f>
        <v>30</v>
      </c>
      <c r="K39" s="62">
        <f>K36</f>
        <v>0</v>
      </c>
      <c r="L39" s="62">
        <f>L36</f>
        <v>30</v>
      </c>
      <c r="M39" s="65">
        <f>M36</f>
        <v>18</v>
      </c>
    </row>
    <row r="40" spans="1:13" ht="13.5" hidden="1" thickBot="1">
      <c r="A40" s="105"/>
      <c r="B40" s="106"/>
      <c r="C40" s="107"/>
      <c r="D40" s="108"/>
      <c r="E40" s="196"/>
      <c r="F40" s="196"/>
      <c r="G40" s="196"/>
      <c r="H40" s="108"/>
      <c r="I40" s="108"/>
      <c r="J40" s="108"/>
      <c r="K40" s="108"/>
      <c r="L40" s="108"/>
      <c r="M40" s="81"/>
    </row>
    <row r="41" spans="1:13" ht="15.75" thickBot="1">
      <c r="A41" s="280" t="s">
        <v>34</v>
      </c>
      <c r="B41" s="281"/>
      <c r="C41" s="46"/>
      <c r="D41" s="47"/>
      <c r="E41" s="194"/>
      <c r="F41" s="194"/>
      <c r="G41" s="194"/>
      <c r="H41" s="47"/>
      <c r="I41" s="47"/>
      <c r="J41" s="47"/>
      <c r="K41" s="47"/>
      <c r="L41" s="47"/>
      <c r="M41" s="48"/>
    </row>
    <row r="42" spans="1:13" ht="12.75">
      <c r="A42" s="24">
        <v>1</v>
      </c>
      <c r="B42" s="23" t="s">
        <v>48</v>
      </c>
      <c r="C42" s="26" t="s">
        <v>2</v>
      </c>
      <c r="D42" s="174">
        <v>0.5</v>
      </c>
      <c r="E42" s="175">
        <v>0.5</v>
      </c>
      <c r="F42" s="175">
        <f>D42-E42</f>
        <v>0</v>
      </c>
      <c r="G42" s="175">
        <f>(L42+M42)/27</f>
        <v>0</v>
      </c>
      <c r="H42" s="24" t="s">
        <v>21</v>
      </c>
      <c r="I42" s="24" t="s">
        <v>5</v>
      </c>
      <c r="J42" s="24">
        <f>K42+L42+M42</f>
        <v>4</v>
      </c>
      <c r="K42" s="24">
        <v>4</v>
      </c>
      <c r="L42" s="23"/>
      <c r="M42" s="26">
        <v>0</v>
      </c>
    </row>
    <row r="43" spans="1:13" ht="12.75">
      <c r="A43" s="28">
        <v>2</v>
      </c>
      <c r="B43" s="29" t="s">
        <v>39</v>
      </c>
      <c r="C43" s="28" t="s">
        <v>2</v>
      </c>
      <c r="D43" s="176">
        <v>0.25</v>
      </c>
      <c r="E43" s="176">
        <v>0.25</v>
      </c>
      <c r="F43" s="176">
        <f>D43-E43</f>
        <v>0</v>
      </c>
      <c r="G43" s="176">
        <f>(L43+M43)/27</f>
        <v>0</v>
      </c>
      <c r="H43" s="28" t="s">
        <v>21</v>
      </c>
      <c r="I43" s="28" t="s">
        <v>5</v>
      </c>
      <c r="J43" s="28">
        <f>K43+L43+M43</f>
        <v>2</v>
      </c>
      <c r="K43" s="28">
        <v>2</v>
      </c>
      <c r="L43" s="29"/>
      <c r="M43" s="42">
        <v>0</v>
      </c>
    </row>
    <row r="44" spans="1:13" ht="13.5" thickBot="1">
      <c r="A44" s="31">
        <v>3</v>
      </c>
      <c r="B44" s="30" t="s">
        <v>37</v>
      </c>
      <c r="C44" s="31" t="s">
        <v>2</v>
      </c>
      <c r="D44" s="177">
        <v>0.5</v>
      </c>
      <c r="E44" s="177">
        <v>0.5</v>
      </c>
      <c r="F44" s="178">
        <f>D44-E44</f>
        <v>0</v>
      </c>
      <c r="G44" s="178">
        <f>(L44+M44)/27</f>
        <v>0</v>
      </c>
      <c r="H44" s="31" t="s">
        <v>21</v>
      </c>
      <c r="I44" s="31" t="s">
        <v>5</v>
      </c>
      <c r="J44" s="31">
        <f>K44+L44+M44</f>
        <v>4</v>
      </c>
      <c r="K44" s="31">
        <v>4</v>
      </c>
      <c r="L44" s="30"/>
      <c r="M44" s="32">
        <v>0</v>
      </c>
    </row>
    <row r="45" spans="1:13" ht="12.75">
      <c r="A45" s="282" t="s">
        <v>22</v>
      </c>
      <c r="B45" s="283"/>
      <c r="C45" s="54"/>
      <c r="D45" s="179">
        <f>SUM(D42:D44)</f>
        <v>1.25</v>
      </c>
      <c r="E45" s="179">
        <f>SUM(E42:E44)</f>
        <v>1.25</v>
      </c>
      <c r="F45" s="179">
        <f>SUM(F42:F44)</f>
        <v>0</v>
      </c>
      <c r="G45" s="179">
        <f>SUM(G42:G44)</f>
        <v>0</v>
      </c>
      <c r="H45" s="55" t="s">
        <v>12</v>
      </c>
      <c r="I45" s="57" t="s">
        <v>12</v>
      </c>
      <c r="J45" s="55">
        <f>SUM(J42:J44)</f>
        <v>10</v>
      </c>
      <c r="K45" s="55">
        <f>SUM(K42:K44)</f>
        <v>10</v>
      </c>
      <c r="L45" s="55">
        <f>SUM(L44:L44)</f>
        <v>0</v>
      </c>
      <c r="M45" s="57"/>
    </row>
    <row r="46" spans="1:13" ht="12.75">
      <c r="A46" s="290" t="s">
        <v>23</v>
      </c>
      <c r="B46" s="291"/>
      <c r="C46" s="58"/>
      <c r="D46" s="59"/>
      <c r="E46" s="195"/>
      <c r="F46" s="195"/>
      <c r="G46" s="195"/>
      <c r="H46" s="59" t="s">
        <v>12</v>
      </c>
      <c r="I46" s="60" t="s">
        <v>12</v>
      </c>
      <c r="J46" s="59"/>
      <c r="K46" s="59"/>
      <c r="L46" s="59"/>
      <c r="M46" s="60"/>
    </row>
    <row r="47" spans="1:13" ht="13.5" thickBot="1">
      <c r="A47" s="288" t="s">
        <v>25</v>
      </c>
      <c r="B47" s="289"/>
      <c r="C47" s="61"/>
      <c r="D47" s="62"/>
      <c r="E47" s="193"/>
      <c r="F47" s="193"/>
      <c r="G47" s="193"/>
      <c r="H47" s="62" t="s">
        <v>12</v>
      </c>
      <c r="I47" s="64" t="s">
        <v>12</v>
      </c>
      <c r="J47" s="62"/>
      <c r="K47" s="62"/>
      <c r="L47" s="62"/>
      <c r="M47" s="64"/>
    </row>
    <row r="48" spans="1:13" ht="13.5" hidden="1" thickBot="1">
      <c r="A48" s="101"/>
      <c r="B48" s="21"/>
      <c r="C48" s="21"/>
      <c r="D48" s="40"/>
      <c r="E48" s="197"/>
      <c r="F48" s="198"/>
      <c r="G48" s="199"/>
      <c r="H48" s="102"/>
      <c r="I48" s="103"/>
      <c r="J48" s="33"/>
      <c r="K48" s="33"/>
      <c r="L48" s="33"/>
      <c r="M48" s="22"/>
    </row>
    <row r="49" spans="1:13" ht="15.75" thickBot="1">
      <c r="A49" s="280" t="s">
        <v>31</v>
      </c>
      <c r="B49" s="281"/>
      <c r="C49" s="47"/>
      <c r="D49" s="66"/>
      <c r="E49" s="200"/>
      <c r="F49" s="200"/>
      <c r="G49" s="200"/>
      <c r="H49" s="66"/>
      <c r="I49" s="66"/>
      <c r="J49" s="47"/>
      <c r="K49" s="47"/>
      <c r="L49" s="47"/>
      <c r="M49" s="48"/>
    </row>
    <row r="50" spans="1:13" ht="12.75">
      <c r="A50" s="318" t="s">
        <v>23</v>
      </c>
      <c r="B50" s="319"/>
      <c r="C50" s="68"/>
      <c r="D50" s="69"/>
      <c r="E50" s="201"/>
      <c r="F50" s="202"/>
      <c r="G50" s="203"/>
      <c r="H50" s="27"/>
      <c r="I50" s="70"/>
      <c r="J50" s="27"/>
      <c r="K50" s="70"/>
      <c r="L50" s="27"/>
      <c r="M50" s="41"/>
    </row>
    <row r="51" spans="1:13" ht="13.5" thickBot="1">
      <c r="A51" s="316" t="s">
        <v>101</v>
      </c>
      <c r="B51" s="317"/>
      <c r="C51" s="30"/>
      <c r="D51" s="71">
        <f>D28+D34+D39+D47</f>
        <v>5.5</v>
      </c>
      <c r="E51" s="204">
        <f>E28+E34+E39+E47</f>
        <v>1.7777777777777777</v>
      </c>
      <c r="F51" s="204">
        <f>F28+F34+F39+F47</f>
        <v>3.7222222222222223</v>
      </c>
      <c r="G51" s="204">
        <f>G28+G34+G39+G47</f>
        <v>1.7777777777777777</v>
      </c>
      <c r="H51" s="71"/>
      <c r="I51" s="71"/>
      <c r="J51" s="71">
        <f>J28+J34+J39+J47</f>
        <v>30</v>
      </c>
      <c r="K51" s="71">
        <f>K28+K34+K39+K47</f>
        <v>0</v>
      </c>
      <c r="L51" s="71">
        <f>L28+L34+L39+L47</f>
        <v>30</v>
      </c>
      <c r="M51" s="72">
        <f>M28+M34+M39+M47</f>
        <v>18</v>
      </c>
    </row>
    <row r="52" spans="1:13" ht="13.5" thickBot="1">
      <c r="A52" s="314" t="s">
        <v>22</v>
      </c>
      <c r="B52" s="315"/>
      <c r="C52" s="74"/>
      <c r="D52" s="75">
        <f>SUM(D45,D37,D32,D26)</f>
        <v>30</v>
      </c>
      <c r="E52" s="205">
        <f>SUM(E45,E37,E32,E26)</f>
        <v>14.731481481481481</v>
      </c>
      <c r="F52" s="205">
        <f>SUM(F45,F37,F32,F26)</f>
        <v>15.268518518518519</v>
      </c>
      <c r="G52" s="205">
        <f>SUM(G45,G37,G32,G26)</f>
        <v>7.925925925925926</v>
      </c>
      <c r="H52" s="79"/>
      <c r="I52" s="79"/>
      <c r="J52" s="76">
        <f>SUM(J45,J37,J32,J26)</f>
        <v>325</v>
      </c>
      <c r="K52" s="76">
        <f>SUM(K45,K37,K32,K26)</f>
        <v>160</v>
      </c>
      <c r="L52" s="76">
        <f>SUM(L45,L37,L32,L26)</f>
        <v>165</v>
      </c>
      <c r="M52" s="19">
        <f>SUM(M45,M37,M32,M26)</f>
        <v>49</v>
      </c>
    </row>
    <row r="53" spans="1:13" ht="12.75">
      <c r="A53" s="264" t="s">
        <v>102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  <row r="54" spans="1:13" ht="12.75">
      <c r="A54" s="265" t="s">
        <v>100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</row>
    <row r="55" spans="1:13" ht="12.75">
      <c r="A55" s="2"/>
      <c r="B55" s="5"/>
      <c r="C55" s="2"/>
      <c r="D55" s="2"/>
      <c r="E55" s="2"/>
      <c r="F55" s="2"/>
      <c r="G55" s="3"/>
      <c r="H55" s="3"/>
      <c r="I55" s="3"/>
      <c r="J55" s="3"/>
      <c r="K55" s="3"/>
      <c r="L55" s="3"/>
      <c r="M55" s="3"/>
    </row>
    <row r="57" spans="1:13" ht="15.75">
      <c r="A57" s="254" t="s">
        <v>47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</row>
    <row r="58" spans="1:13" ht="15.75">
      <c r="A58" s="254" t="s">
        <v>123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1:2" ht="15">
      <c r="A59" s="1"/>
      <c r="B59" s="7" t="s">
        <v>26</v>
      </c>
    </row>
    <row r="60" spans="2:6" ht="15">
      <c r="B60" s="8" t="s">
        <v>27</v>
      </c>
      <c r="C60" s="8"/>
      <c r="D60" s="8"/>
      <c r="F60" s="192" t="s">
        <v>120</v>
      </c>
    </row>
    <row r="61" spans="2:6" ht="15">
      <c r="B61" s="8" t="s">
        <v>44</v>
      </c>
      <c r="C61" s="8"/>
      <c r="D61" s="8"/>
      <c r="F61" s="45" t="s">
        <v>121</v>
      </c>
    </row>
    <row r="62" spans="2:4" ht="15">
      <c r="B62" s="8" t="s">
        <v>45</v>
      </c>
      <c r="C62" s="8"/>
      <c r="D62" s="8"/>
    </row>
    <row r="63" spans="2:4" ht="15">
      <c r="B63" s="8" t="s">
        <v>28</v>
      </c>
      <c r="C63" s="8"/>
      <c r="D63" s="8"/>
    </row>
    <row r="64" spans="2:4" ht="15">
      <c r="B64" s="8" t="s">
        <v>106</v>
      </c>
      <c r="C64" s="8"/>
      <c r="D64" s="8"/>
    </row>
    <row r="65" spans="2:4" ht="15">
      <c r="B65" s="8" t="s">
        <v>107</v>
      </c>
      <c r="C65" s="8"/>
      <c r="D65" s="8"/>
    </row>
    <row r="66" spans="2:7" ht="15">
      <c r="B66" s="9" t="s">
        <v>29</v>
      </c>
      <c r="G66" s="3"/>
    </row>
    <row r="67" spans="2:7" ht="15.75" thickBot="1">
      <c r="B67" s="9" t="s">
        <v>57</v>
      </c>
      <c r="G67" s="3"/>
    </row>
    <row r="68" spans="1:13" ht="13.5" thickBot="1">
      <c r="A68" s="293" t="s">
        <v>0</v>
      </c>
      <c r="B68" s="296" t="s">
        <v>14</v>
      </c>
      <c r="C68" s="299" t="s">
        <v>8</v>
      </c>
      <c r="D68" s="302" t="s">
        <v>9</v>
      </c>
      <c r="E68" s="303"/>
      <c r="F68" s="304"/>
      <c r="G68" s="311" t="s">
        <v>17</v>
      </c>
      <c r="H68" s="305" t="s">
        <v>18</v>
      </c>
      <c r="I68" s="311" t="s">
        <v>19</v>
      </c>
      <c r="J68" s="302" t="s">
        <v>11</v>
      </c>
      <c r="K68" s="303"/>
      <c r="L68" s="303"/>
      <c r="M68" s="304"/>
    </row>
    <row r="69" spans="1:13" ht="13.5" thickBot="1">
      <c r="A69" s="294"/>
      <c r="B69" s="297"/>
      <c r="C69" s="300"/>
      <c r="D69" s="284" t="s">
        <v>1</v>
      </c>
      <c r="E69" s="286" t="s">
        <v>15</v>
      </c>
      <c r="F69" s="309" t="s">
        <v>16</v>
      </c>
      <c r="G69" s="286"/>
      <c r="H69" s="306"/>
      <c r="I69" s="286"/>
      <c r="J69" s="284" t="s">
        <v>1</v>
      </c>
      <c r="K69" s="278" t="s">
        <v>20</v>
      </c>
      <c r="L69" s="279"/>
      <c r="M69" s="312" t="s">
        <v>10</v>
      </c>
    </row>
    <row r="70" spans="1:13" ht="12.75">
      <c r="A70" s="294"/>
      <c r="B70" s="297"/>
      <c r="C70" s="300"/>
      <c r="D70" s="284"/>
      <c r="E70" s="286"/>
      <c r="F70" s="309"/>
      <c r="G70" s="286"/>
      <c r="H70" s="306"/>
      <c r="I70" s="286"/>
      <c r="J70" s="284"/>
      <c r="K70" s="296" t="s">
        <v>4</v>
      </c>
      <c r="L70" s="296" t="s">
        <v>13</v>
      </c>
      <c r="M70" s="312"/>
    </row>
    <row r="71" spans="1:13" ht="12.75">
      <c r="A71" s="294"/>
      <c r="B71" s="297"/>
      <c r="C71" s="300"/>
      <c r="D71" s="284"/>
      <c r="E71" s="286"/>
      <c r="F71" s="309"/>
      <c r="G71" s="286"/>
      <c r="H71" s="306"/>
      <c r="I71" s="286"/>
      <c r="J71" s="284"/>
      <c r="K71" s="297"/>
      <c r="L71" s="297"/>
      <c r="M71" s="312"/>
    </row>
    <row r="72" spans="1:13" ht="12.75">
      <c r="A72" s="294"/>
      <c r="B72" s="297"/>
      <c r="C72" s="300"/>
      <c r="D72" s="284"/>
      <c r="E72" s="286"/>
      <c r="F72" s="309"/>
      <c r="G72" s="286"/>
      <c r="H72" s="306"/>
      <c r="I72" s="286"/>
      <c r="J72" s="284"/>
      <c r="K72" s="297"/>
      <c r="L72" s="297"/>
      <c r="M72" s="312"/>
    </row>
    <row r="73" spans="1:13" ht="12.75">
      <c r="A73" s="294"/>
      <c r="B73" s="297"/>
      <c r="C73" s="300"/>
      <c r="D73" s="284"/>
      <c r="E73" s="286"/>
      <c r="F73" s="309"/>
      <c r="G73" s="286"/>
      <c r="H73" s="306"/>
      <c r="I73" s="286"/>
      <c r="J73" s="284"/>
      <c r="K73" s="297"/>
      <c r="L73" s="297"/>
      <c r="M73" s="312"/>
    </row>
    <row r="74" spans="1:13" ht="13.5" thickBot="1">
      <c r="A74" s="295"/>
      <c r="B74" s="298"/>
      <c r="C74" s="301"/>
      <c r="D74" s="285"/>
      <c r="E74" s="287"/>
      <c r="F74" s="310"/>
      <c r="G74" s="287"/>
      <c r="H74" s="307"/>
      <c r="I74" s="287"/>
      <c r="J74" s="285"/>
      <c r="K74" s="298"/>
      <c r="L74" s="298"/>
      <c r="M74" s="313"/>
    </row>
    <row r="75" spans="1:13" ht="13.5" thickBot="1">
      <c r="A75" s="38"/>
      <c r="B75" s="39" t="s">
        <v>7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</row>
    <row r="76" spans="1:13" ht="15.75" thickBot="1">
      <c r="A76" s="280" t="s">
        <v>32</v>
      </c>
      <c r="B76" s="281"/>
      <c r="C76" s="99"/>
      <c r="D76" s="99"/>
      <c r="E76" s="99"/>
      <c r="F76" s="47"/>
      <c r="G76" s="47"/>
      <c r="H76" s="47"/>
      <c r="I76" s="47"/>
      <c r="J76" s="47"/>
      <c r="K76" s="47"/>
      <c r="L76" s="47"/>
      <c r="M76" s="48"/>
    </row>
    <row r="77" spans="1:13" ht="13.5" thickBot="1">
      <c r="A77" s="80">
        <v>1</v>
      </c>
      <c r="B77" s="27" t="s">
        <v>79</v>
      </c>
      <c r="C77" s="80" t="s">
        <v>3</v>
      </c>
      <c r="D77" s="25">
        <v>2</v>
      </c>
      <c r="E77" s="175">
        <f>(K77+L77+M77)/27</f>
        <v>1.2222222222222223</v>
      </c>
      <c r="F77" s="175">
        <f>D77-E77</f>
        <v>0.7777777777777777</v>
      </c>
      <c r="G77" s="175">
        <f>(L77+M77)/27</f>
        <v>1.2222222222222223</v>
      </c>
      <c r="H77" s="24" t="s">
        <v>108</v>
      </c>
      <c r="I77" s="43" t="s">
        <v>5</v>
      </c>
      <c r="J77" s="24">
        <f>K77+L77</f>
        <v>30</v>
      </c>
      <c r="K77" s="24"/>
      <c r="L77" s="24">
        <v>30</v>
      </c>
      <c r="M77" s="26">
        <v>3</v>
      </c>
    </row>
    <row r="78" spans="1:13" ht="12.75">
      <c r="A78" s="282" t="s">
        <v>22</v>
      </c>
      <c r="B78" s="283"/>
      <c r="C78" s="54"/>
      <c r="D78" s="56">
        <f>D77</f>
        <v>2</v>
      </c>
      <c r="E78" s="56">
        <f aca="true" t="shared" si="0" ref="E78:M78">E77</f>
        <v>1.2222222222222223</v>
      </c>
      <c r="F78" s="56">
        <f t="shared" si="0"/>
        <v>0.7777777777777777</v>
      </c>
      <c r="G78" s="56">
        <f t="shared" si="0"/>
        <v>1.2222222222222223</v>
      </c>
      <c r="H78" s="56"/>
      <c r="I78" s="56"/>
      <c r="J78" s="56">
        <f t="shared" si="0"/>
        <v>30</v>
      </c>
      <c r="K78" s="56">
        <f t="shared" si="0"/>
        <v>0</v>
      </c>
      <c r="L78" s="56">
        <f t="shared" si="0"/>
        <v>30</v>
      </c>
      <c r="M78" s="56">
        <f t="shared" si="0"/>
        <v>3</v>
      </c>
    </row>
    <row r="79" spans="1:13" ht="12.75">
      <c r="A79" s="290" t="s">
        <v>23</v>
      </c>
      <c r="B79" s="291"/>
      <c r="C79" s="58"/>
      <c r="D79" s="59"/>
      <c r="E79" s="195"/>
      <c r="F79" s="195"/>
      <c r="G79" s="195"/>
      <c r="H79" s="59" t="s">
        <v>12</v>
      </c>
      <c r="I79" s="60" t="s">
        <v>12</v>
      </c>
      <c r="J79" s="59"/>
      <c r="K79" s="59"/>
      <c r="L79" s="59"/>
      <c r="M79" s="60"/>
    </row>
    <row r="80" spans="1:13" ht="13.5" thickBot="1">
      <c r="A80" s="288" t="s">
        <v>25</v>
      </c>
      <c r="B80" s="289"/>
      <c r="C80" s="61"/>
      <c r="D80" s="63"/>
      <c r="E80" s="193"/>
      <c r="F80" s="193"/>
      <c r="G80" s="193"/>
      <c r="H80" s="62" t="s">
        <v>12</v>
      </c>
      <c r="I80" s="64" t="s">
        <v>12</v>
      </c>
      <c r="J80" s="62"/>
      <c r="K80" s="62"/>
      <c r="L80" s="62"/>
      <c r="M80" s="65"/>
    </row>
    <row r="81" spans="1:13" ht="15.75" thickBot="1">
      <c r="A81" s="280" t="s">
        <v>33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308"/>
    </row>
    <row r="82" spans="1:13" ht="12.75">
      <c r="A82" s="24">
        <v>1</v>
      </c>
      <c r="B82" s="73" t="s">
        <v>60</v>
      </c>
      <c r="C82" s="171" t="s">
        <v>3</v>
      </c>
      <c r="D82" s="25">
        <v>2.5</v>
      </c>
      <c r="E82" s="175">
        <f>(K82+L82+M82)/27</f>
        <v>1.8518518518518519</v>
      </c>
      <c r="F82" s="175">
        <f>D82-E82</f>
        <v>0.6481481481481481</v>
      </c>
      <c r="G82" s="175">
        <f>(L82+M82)/27</f>
        <v>1.2962962962962963</v>
      </c>
      <c r="H82" s="24" t="s">
        <v>108</v>
      </c>
      <c r="I82" s="26" t="s">
        <v>5</v>
      </c>
      <c r="J82" s="24">
        <f>K82+L82</f>
        <v>45</v>
      </c>
      <c r="K82" s="24">
        <v>15</v>
      </c>
      <c r="L82" s="24">
        <v>30</v>
      </c>
      <c r="M82" s="50">
        <v>5</v>
      </c>
    </row>
    <row r="83" spans="1:13" ht="12.75">
      <c r="A83" s="44">
        <v>2</v>
      </c>
      <c r="B83" s="67" t="s">
        <v>62</v>
      </c>
      <c r="C83" s="80" t="s">
        <v>3</v>
      </c>
      <c r="D83" s="164">
        <v>3</v>
      </c>
      <c r="E83" s="176">
        <f>(K83+L83+M83)/27</f>
        <v>1.8518518518518519</v>
      </c>
      <c r="F83" s="176">
        <f>D83-E83</f>
        <v>1.1481481481481481</v>
      </c>
      <c r="G83" s="176">
        <f>(L83+M83)/27</f>
        <v>1.2962962962962963</v>
      </c>
      <c r="H83" s="44" t="s">
        <v>24</v>
      </c>
      <c r="I83" s="43" t="s">
        <v>5</v>
      </c>
      <c r="J83" s="44">
        <f>K83+L83</f>
        <v>45</v>
      </c>
      <c r="K83" s="44">
        <v>15</v>
      </c>
      <c r="L83" s="44">
        <v>30</v>
      </c>
      <c r="M83" s="52">
        <v>5</v>
      </c>
    </row>
    <row r="84" spans="1:13" ht="12.75">
      <c r="A84" s="44">
        <v>3</v>
      </c>
      <c r="B84" s="67" t="s">
        <v>63</v>
      </c>
      <c r="C84" s="80" t="s">
        <v>3</v>
      </c>
      <c r="D84" s="164">
        <v>3</v>
      </c>
      <c r="E84" s="176">
        <f>(K84+L84+M84)/27</f>
        <v>1.8518518518518519</v>
      </c>
      <c r="F84" s="176">
        <f>D84-E84</f>
        <v>1.1481481481481481</v>
      </c>
      <c r="G84" s="176">
        <f>(L84+M84)/27</f>
        <v>1.2962962962962963</v>
      </c>
      <c r="H84" s="44" t="s">
        <v>24</v>
      </c>
      <c r="I84" s="43" t="s">
        <v>5</v>
      </c>
      <c r="J84" s="44">
        <f>K84+L84</f>
        <v>45</v>
      </c>
      <c r="K84" s="44">
        <v>15</v>
      </c>
      <c r="L84" s="44">
        <v>30</v>
      </c>
      <c r="M84" s="52">
        <v>5</v>
      </c>
    </row>
    <row r="85" spans="1:13" ht="12.75">
      <c r="A85" s="44">
        <v>4</v>
      </c>
      <c r="B85" s="67" t="s">
        <v>65</v>
      </c>
      <c r="C85" s="80" t="s">
        <v>3</v>
      </c>
      <c r="D85" s="164">
        <v>3</v>
      </c>
      <c r="E85" s="176">
        <f>(K85+L85+M85)/27</f>
        <v>1.8518518518518519</v>
      </c>
      <c r="F85" s="176">
        <f>D85-E85</f>
        <v>1.1481481481481481</v>
      </c>
      <c r="G85" s="176">
        <f>(L85+M85)/27</f>
        <v>1.2962962962962963</v>
      </c>
      <c r="H85" s="44" t="s">
        <v>24</v>
      </c>
      <c r="I85" s="43" t="s">
        <v>5</v>
      </c>
      <c r="J85" s="44">
        <f>K85+L85</f>
        <v>45</v>
      </c>
      <c r="K85" s="44">
        <v>15</v>
      </c>
      <c r="L85" s="44">
        <v>30</v>
      </c>
      <c r="M85" s="52">
        <v>5</v>
      </c>
    </row>
    <row r="86" spans="1:13" ht="13.5" thickBot="1">
      <c r="A86" s="28">
        <v>5</v>
      </c>
      <c r="B86" s="172" t="s">
        <v>61</v>
      </c>
      <c r="C86" s="53" t="s">
        <v>3</v>
      </c>
      <c r="D86" s="51">
        <v>3</v>
      </c>
      <c r="E86" s="178">
        <f>(K86+L86+M86)/27</f>
        <v>1.8518518518518519</v>
      </c>
      <c r="F86" s="178">
        <f>D86-E86</f>
        <v>1.1481481481481481</v>
      </c>
      <c r="G86" s="178">
        <f>(L86+M86)/27</f>
        <v>1.2962962962962963</v>
      </c>
      <c r="H86" s="28" t="s">
        <v>24</v>
      </c>
      <c r="I86" s="42" t="s">
        <v>5</v>
      </c>
      <c r="J86" s="28">
        <f>K86+L86</f>
        <v>45</v>
      </c>
      <c r="K86" s="28">
        <v>15</v>
      </c>
      <c r="L86" s="28">
        <v>30</v>
      </c>
      <c r="M86" s="78">
        <v>5</v>
      </c>
    </row>
    <row r="87" spans="1:13" ht="12.75">
      <c r="A87" s="282" t="s">
        <v>22</v>
      </c>
      <c r="B87" s="283"/>
      <c r="C87" s="54"/>
      <c r="D87" s="56">
        <f>SUM(D82:D86)</f>
        <v>14.5</v>
      </c>
      <c r="E87" s="179">
        <f>SUM(E82:E86)</f>
        <v>9.25925925925926</v>
      </c>
      <c r="F87" s="179">
        <f>SUM(F82:F86)</f>
        <v>5.2407407407407405</v>
      </c>
      <c r="G87" s="179">
        <f>SUM(G82:G86)</f>
        <v>6.481481481481481</v>
      </c>
      <c r="H87" s="55" t="s">
        <v>12</v>
      </c>
      <c r="I87" s="57" t="s">
        <v>12</v>
      </c>
      <c r="J87" s="55">
        <f>SUM(J82:J86)</f>
        <v>225</v>
      </c>
      <c r="K87" s="55">
        <f>SUM(K82:K86)</f>
        <v>75</v>
      </c>
      <c r="L87" s="55">
        <f>SUM(L82:L86)</f>
        <v>150</v>
      </c>
      <c r="M87" s="77">
        <f>SUM(M82:M86)</f>
        <v>25</v>
      </c>
    </row>
    <row r="88" spans="1:13" ht="12.75">
      <c r="A88" s="290" t="s">
        <v>23</v>
      </c>
      <c r="B88" s="291"/>
      <c r="C88" s="58"/>
      <c r="D88" s="59"/>
      <c r="E88" s="195"/>
      <c r="F88" s="195"/>
      <c r="G88" s="195"/>
      <c r="H88" s="59" t="s">
        <v>12</v>
      </c>
      <c r="I88" s="60" t="s">
        <v>12</v>
      </c>
      <c r="J88" s="59"/>
      <c r="K88" s="59"/>
      <c r="L88" s="59"/>
      <c r="M88" s="60"/>
    </row>
    <row r="89" spans="1:13" ht="13.5" thickBot="1">
      <c r="A89" s="288" t="s">
        <v>25</v>
      </c>
      <c r="B89" s="289"/>
      <c r="C89" s="61"/>
      <c r="D89" s="62"/>
      <c r="E89" s="193"/>
      <c r="F89" s="193"/>
      <c r="G89" s="193"/>
      <c r="H89" s="62" t="s">
        <v>12</v>
      </c>
      <c r="I89" s="64" t="s">
        <v>12</v>
      </c>
      <c r="J89" s="62"/>
      <c r="K89" s="62"/>
      <c r="L89" s="62"/>
      <c r="M89" s="64"/>
    </row>
    <row r="90" spans="1:13" ht="15.75" thickBot="1">
      <c r="A90" s="280" t="s">
        <v>56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308"/>
    </row>
    <row r="91" spans="1:13" ht="12.75">
      <c r="A91" s="28">
        <v>1</v>
      </c>
      <c r="B91" s="172" t="s">
        <v>104</v>
      </c>
      <c r="C91" s="53" t="s">
        <v>3</v>
      </c>
      <c r="D91" s="28">
        <v>5.5</v>
      </c>
      <c r="E91" s="176">
        <f>(K91+L91+M91)/27</f>
        <v>1.7777777777777777</v>
      </c>
      <c r="F91" s="176">
        <f>D91-E91</f>
        <v>3.7222222222222223</v>
      </c>
      <c r="G91" s="176">
        <f>(L91+M91)/27</f>
        <v>1.7777777777777777</v>
      </c>
      <c r="H91" s="28" t="s">
        <v>108</v>
      </c>
      <c r="I91" s="42" t="s">
        <v>5</v>
      </c>
      <c r="J91" s="28">
        <f>K91+L91</f>
        <v>30</v>
      </c>
      <c r="K91" s="28"/>
      <c r="L91" s="28">
        <v>30</v>
      </c>
      <c r="M91" s="173">
        <v>18</v>
      </c>
    </row>
    <row r="92" spans="1:13" s="45" customFormat="1" ht="13.5" thickBot="1">
      <c r="A92" s="31">
        <v>2</v>
      </c>
      <c r="B92" s="127" t="s">
        <v>58</v>
      </c>
      <c r="C92" s="80" t="s">
        <v>3</v>
      </c>
      <c r="D92" s="164">
        <v>2</v>
      </c>
      <c r="E92" s="176">
        <f>(K92+L92+M92)/27</f>
        <v>1.2962962962962963</v>
      </c>
      <c r="F92" s="176">
        <f>D92-E92</f>
        <v>0.7037037037037037</v>
      </c>
      <c r="G92" s="182">
        <f>(L92+M92)/27</f>
        <v>0.18518518518518517</v>
      </c>
      <c r="H92" s="44" t="s">
        <v>108</v>
      </c>
      <c r="I92" s="43" t="s">
        <v>6</v>
      </c>
      <c r="J92" s="28">
        <v>30</v>
      </c>
      <c r="K92" s="44">
        <v>30</v>
      </c>
      <c r="L92" s="44"/>
      <c r="M92" s="173">
        <v>5</v>
      </c>
    </row>
    <row r="93" spans="1:13" ht="12.75">
      <c r="A93" s="282" t="s">
        <v>22</v>
      </c>
      <c r="B93" s="283"/>
      <c r="C93" s="54"/>
      <c r="D93" s="56">
        <f>D91+D92</f>
        <v>7.5</v>
      </c>
      <c r="E93" s="179">
        <f>E91+E92</f>
        <v>3.074074074074074</v>
      </c>
      <c r="F93" s="179">
        <f>F91+F92</f>
        <v>4.425925925925926</v>
      </c>
      <c r="G93" s="179">
        <f>G91+G92</f>
        <v>1.9629629629629628</v>
      </c>
      <c r="H93" s="55" t="s">
        <v>12</v>
      </c>
      <c r="I93" s="57" t="s">
        <v>12</v>
      </c>
      <c r="J93" s="55">
        <f>J91+J92</f>
        <v>60</v>
      </c>
      <c r="K93" s="55">
        <f>K91+K92</f>
        <v>30</v>
      </c>
      <c r="L93" s="55">
        <f>L91+L92</f>
        <v>30</v>
      </c>
      <c r="M93" s="77">
        <f>M91+M92</f>
        <v>23</v>
      </c>
    </row>
    <row r="94" spans="1:13" ht="12.75">
      <c r="A94" s="290" t="s">
        <v>23</v>
      </c>
      <c r="B94" s="291"/>
      <c r="C94" s="58"/>
      <c r="D94" s="59"/>
      <c r="E94" s="195"/>
      <c r="F94" s="195"/>
      <c r="G94" s="195"/>
      <c r="H94" s="59" t="s">
        <v>12</v>
      </c>
      <c r="I94" s="60" t="s">
        <v>12</v>
      </c>
      <c r="J94" s="59"/>
      <c r="K94" s="59"/>
      <c r="L94" s="59"/>
      <c r="M94" s="60"/>
    </row>
    <row r="95" spans="1:13" ht="13.5" thickBot="1">
      <c r="A95" s="288" t="s">
        <v>25</v>
      </c>
      <c r="B95" s="289"/>
      <c r="C95" s="61"/>
      <c r="D95" s="63">
        <f>D91+D92</f>
        <v>7.5</v>
      </c>
      <c r="E95" s="193">
        <f>E91+E92</f>
        <v>3.074074074074074</v>
      </c>
      <c r="F95" s="193">
        <f>F91+F92</f>
        <v>4.425925925925926</v>
      </c>
      <c r="G95" s="193">
        <f>G91+G92</f>
        <v>1.9629629629629628</v>
      </c>
      <c r="H95" s="62" t="s">
        <v>12</v>
      </c>
      <c r="I95" s="64" t="s">
        <v>12</v>
      </c>
      <c r="J95" s="62">
        <f>J91+J92</f>
        <v>60</v>
      </c>
      <c r="K95" s="62">
        <f>K91+K92</f>
        <v>30</v>
      </c>
      <c r="L95" s="62">
        <f>L91+L92</f>
        <v>30</v>
      </c>
      <c r="M95" s="65">
        <f>M91+M92</f>
        <v>23</v>
      </c>
    </row>
    <row r="96" spans="1:13" ht="15.75" thickBot="1">
      <c r="A96" s="280" t="s">
        <v>42</v>
      </c>
      <c r="B96" s="281"/>
      <c r="C96" s="46"/>
      <c r="D96" s="47"/>
      <c r="E96" s="194"/>
      <c r="F96" s="194"/>
      <c r="G96" s="194"/>
      <c r="H96" s="47"/>
      <c r="I96" s="47"/>
      <c r="J96" s="47"/>
      <c r="K96" s="47"/>
      <c r="L96" s="47"/>
      <c r="M96" s="48"/>
    </row>
    <row r="97" spans="1:13" ht="13.5" thickBot="1">
      <c r="A97" s="24">
        <v>1</v>
      </c>
      <c r="B97" s="23" t="s">
        <v>59</v>
      </c>
      <c r="C97" s="24" t="s">
        <v>3</v>
      </c>
      <c r="D97" s="49">
        <v>6</v>
      </c>
      <c r="E97" s="175">
        <f>J97/27</f>
        <v>5.925925925925926</v>
      </c>
      <c r="F97" s="175">
        <f>D97-E97</f>
        <v>0.0740740740740744</v>
      </c>
      <c r="G97" s="175">
        <v>6</v>
      </c>
      <c r="H97" s="24" t="s">
        <v>108</v>
      </c>
      <c r="I97" s="24" t="s">
        <v>5</v>
      </c>
      <c r="J97" s="24">
        <f>K97+L97+M97</f>
        <v>160</v>
      </c>
      <c r="K97" s="24"/>
      <c r="L97" s="24"/>
      <c r="M97" s="26">
        <v>160</v>
      </c>
    </row>
    <row r="98" spans="1:13" ht="12.75">
      <c r="A98" s="282" t="s">
        <v>22</v>
      </c>
      <c r="B98" s="283"/>
      <c r="C98" s="54"/>
      <c r="D98" s="56">
        <f>D97</f>
        <v>6</v>
      </c>
      <c r="E98" s="179">
        <f>E97</f>
        <v>5.925925925925926</v>
      </c>
      <c r="F98" s="179">
        <f>F97</f>
        <v>0.0740740740740744</v>
      </c>
      <c r="G98" s="179">
        <f>G97</f>
        <v>6</v>
      </c>
      <c r="H98" s="55" t="s">
        <v>12</v>
      </c>
      <c r="I98" s="57" t="s">
        <v>12</v>
      </c>
      <c r="J98" s="55">
        <f>J97</f>
        <v>160</v>
      </c>
      <c r="K98" s="55">
        <f>K97</f>
        <v>0</v>
      </c>
      <c r="L98" s="55">
        <f>L97</f>
        <v>0</v>
      </c>
      <c r="M98" s="55">
        <f>M97</f>
        <v>160</v>
      </c>
    </row>
    <row r="99" spans="1:13" ht="12.75">
      <c r="A99" s="290" t="s">
        <v>23</v>
      </c>
      <c r="B99" s="291"/>
      <c r="C99" s="58"/>
      <c r="D99" s="59"/>
      <c r="E99" s="211"/>
      <c r="F99" s="195"/>
      <c r="G99" s="195"/>
      <c r="H99" s="59" t="s">
        <v>12</v>
      </c>
      <c r="I99" s="60" t="s">
        <v>12</v>
      </c>
      <c r="J99" s="59"/>
      <c r="K99" s="59"/>
      <c r="L99" s="59"/>
      <c r="M99" s="60"/>
    </row>
    <row r="100" spans="1:13" ht="13.5" thickBot="1">
      <c r="A100" s="288" t="s">
        <v>25</v>
      </c>
      <c r="B100" s="289"/>
      <c r="C100" s="61"/>
      <c r="D100" s="63">
        <f>D97</f>
        <v>6</v>
      </c>
      <c r="E100" s="193">
        <f>E97</f>
        <v>5.925925925925926</v>
      </c>
      <c r="F100" s="193">
        <f>F97</f>
        <v>0.0740740740740744</v>
      </c>
      <c r="G100" s="193">
        <f>G97</f>
        <v>6</v>
      </c>
      <c r="H100" s="62" t="s">
        <v>12</v>
      </c>
      <c r="I100" s="64" t="s">
        <v>12</v>
      </c>
      <c r="J100" s="62">
        <f>K100+L100+M100</f>
        <v>160</v>
      </c>
      <c r="K100" s="62"/>
      <c r="L100" s="62"/>
      <c r="M100" s="64">
        <f>M97</f>
        <v>160</v>
      </c>
    </row>
    <row r="101" spans="1:13" ht="15.75" thickBot="1">
      <c r="A101" s="280" t="s">
        <v>35</v>
      </c>
      <c r="B101" s="281"/>
      <c r="C101" s="47"/>
      <c r="D101" s="66"/>
      <c r="E101" s="200"/>
      <c r="F101" s="200"/>
      <c r="G101" s="200"/>
      <c r="H101" s="66"/>
      <c r="I101" s="66"/>
      <c r="J101" s="47"/>
      <c r="K101" s="47"/>
      <c r="L101" s="47"/>
      <c r="M101" s="48"/>
    </row>
    <row r="102" spans="1:13" ht="12.75">
      <c r="A102" s="318" t="s">
        <v>23</v>
      </c>
      <c r="B102" s="319"/>
      <c r="C102" s="68"/>
      <c r="D102" s="69"/>
      <c r="E102" s="201"/>
      <c r="F102" s="202"/>
      <c r="G102" s="203"/>
      <c r="H102" s="27"/>
      <c r="I102" s="70"/>
      <c r="J102" s="27"/>
      <c r="K102" s="70"/>
      <c r="L102" s="27"/>
      <c r="M102" s="41"/>
    </row>
    <row r="103" spans="1:13" ht="13.5" thickBot="1">
      <c r="A103" s="316" t="s">
        <v>101</v>
      </c>
      <c r="B103" s="317"/>
      <c r="C103" s="30"/>
      <c r="D103" s="71">
        <f>SUM(D100,D95,D89)</f>
        <v>13.5</v>
      </c>
      <c r="E103" s="204">
        <f>SUM(E100,E95,E89)</f>
        <v>9</v>
      </c>
      <c r="F103" s="204">
        <f>SUM(F100,F95,F89)</f>
        <v>4.5</v>
      </c>
      <c r="G103" s="204">
        <f>SUM(G100,G95,G89)</f>
        <v>7.962962962962963</v>
      </c>
      <c r="H103" s="30"/>
      <c r="I103" s="30"/>
      <c r="J103" s="72">
        <f>J80+J89+J95+J100</f>
        <v>220</v>
      </c>
      <c r="K103" s="72">
        <f>K80+K89+K95+K100</f>
        <v>30</v>
      </c>
      <c r="L103" s="72">
        <f>L80+L89+L95+L100</f>
        <v>30</v>
      </c>
      <c r="M103" s="72">
        <f>M80+M89+M95+M100</f>
        <v>183</v>
      </c>
    </row>
    <row r="104" spans="1:13" ht="13.5" thickBot="1">
      <c r="A104" s="314" t="s">
        <v>22</v>
      </c>
      <c r="B104" s="315"/>
      <c r="C104" s="74"/>
      <c r="D104" s="104">
        <f>D78+D87+D93+D98</f>
        <v>30</v>
      </c>
      <c r="E104" s="206">
        <f>E78+E87+E93+E98</f>
        <v>19.48148148148148</v>
      </c>
      <c r="F104" s="206">
        <f>F78+F87+F93+F98</f>
        <v>10.518518518518517</v>
      </c>
      <c r="G104" s="206">
        <f>G78+G87+G93+G98</f>
        <v>15.666666666666666</v>
      </c>
      <c r="H104" s="76"/>
      <c r="I104" s="76"/>
      <c r="J104" s="76">
        <f>J78+J87+J93+J98</f>
        <v>475</v>
      </c>
      <c r="K104" s="76">
        <f>K78+K87+K93+K98</f>
        <v>105</v>
      </c>
      <c r="L104" s="76">
        <f>L78+L87+L93+L98</f>
        <v>210</v>
      </c>
      <c r="M104" s="76">
        <f>M78+M87+M93+M98</f>
        <v>211</v>
      </c>
    </row>
    <row r="105" spans="1:13" ht="12.75">
      <c r="A105" s="264" t="s">
        <v>102</v>
      </c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</row>
    <row r="106" spans="1:13" ht="12.75">
      <c r="A106" s="265" t="s">
        <v>100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</row>
    <row r="108" spans="1:13" ht="15.75">
      <c r="A108" s="269" t="s">
        <v>47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</row>
    <row r="109" spans="1:13" ht="15.75">
      <c r="A109" s="254" t="s">
        <v>123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</row>
    <row r="110" spans="1:13" ht="15">
      <c r="A110" s="13"/>
      <c r="B110" s="15" t="s">
        <v>26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6" t="s">
        <v>27</v>
      </c>
      <c r="C111" s="16"/>
      <c r="D111" s="16"/>
      <c r="E111" s="12"/>
      <c r="F111" s="192" t="s">
        <v>120</v>
      </c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6" t="s">
        <v>44</v>
      </c>
      <c r="C112" s="16"/>
      <c r="D112" s="16"/>
      <c r="E112" s="12"/>
      <c r="F112" s="45" t="s">
        <v>121</v>
      </c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6" t="s">
        <v>45</v>
      </c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6" t="s">
        <v>28</v>
      </c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8" t="s">
        <v>106</v>
      </c>
      <c r="C115" s="16"/>
      <c r="D115" s="16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8" t="s">
        <v>107</v>
      </c>
      <c r="C116" s="16"/>
      <c r="D116" s="16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7" t="s">
        <v>66</v>
      </c>
      <c r="C117" s="12"/>
      <c r="D117" s="12"/>
      <c r="E117" s="12"/>
      <c r="F117" s="12"/>
      <c r="G117" s="14"/>
      <c r="H117" s="12"/>
      <c r="I117" s="12"/>
      <c r="J117" s="12"/>
      <c r="K117" s="12"/>
      <c r="L117" s="12"/>
      <c r="M117" s="12"/>
    </row>
    <row r="118" spans="1:13" ht="15.75" thickBot="1">
      <c r="A118" s="12"/>
      <c r="B118" s="17" t="s">
        <v>67</v>
      </c>
      <c r="C118" s="12"/>
      <c r="D118" s="12"/>
      <c r="E118" s="12"/>
      <c r="F118" s="12"/>
      <c r="G118" s="14"/>
      <c r="H118" s="12"/>
      <c r="I118" s="12"/>
      <c r="J118" s="12"/>
      <c r="K118" s="12"/>
      <c r="L118" s="12"/>
      <c r="M118" s="12"/>
    </row>
    <row r="119" spans="1:13" ht="13.5" thickBot="1">
      <c r="A119" s="236" t="s">
        <v>0</v>
      </c>
      <c r="B119" s="231" t="s">
        <v>14</v>
      </c>
      <c r="C119" s="275" t="s">
        <v>8</v>
      </c>
      <c r="D119" s="255" t="s">
        <v>9</v>
      </c>
      <c r="E119" s="256"/>
      <c r="F119" s="257"/>
      <c r="G119" s="228" t="s">
        <v>17</v>
      </c>
      <c r="H119" s="266" t="s">
        <v>18</v>
      </c>
      <c r="I119" s="228" t="s">
        <v>19</v>
      </c>
      <c r="J119" s="255" t="s">
        <v>11</v>
      </c>
      <c r="K119" s="256"/>
      <c r="L119" s="256"/>
      <c r="M119" s="257"/>
    </row>
    <row r="120" spans="1:13" ht="13.5" thickBot="1">
      <c r="A120" s="237"/>
      <c r="B120" s="232"/>
      <c r="C120" s="276"/>
      <c r="D120" s="271" t="s">
        <v>1</v>
      </c>
      <c r="E120" s="229" t="s">
        <v>15</v>
      </c>
      <c r="F120" s="258" t="s">
        <v>16</v>
      </c>
      <c r="G120" s="229"/>
      <c r="H120" s="267"/>
      <c r="I120" s="229"/>
      <c r="J120" s="271" t="s">
        <v>1</v>
      </c>
      <c r="K120" s="234" t="s">
        <v>20</v>
      </c>
      <c r="L120" s="235"/>
      <c r="M120" s="244" t="s">
        <v>10</v>
      </c>
    </row>
    <row r="121" spans="1:13" ht="12.75">
      <c r="A121" s="237"/>
      <c r="B121" s="232"/>
      <c r="C121" s="276"/>
      <c r="D121" s="271"/>
      <c r="E121" s="229"/>
      <c r="F121" s="258"/>
      <c r="G121" s="229"/>
      <c r="H121" s="267"/>
      <c r="I121" s="229"/>
      <c r="J121" s="271"/>
      <c r="K121" s="231" t="s">
        <v>4</v>
      </c>
      <c r="L121" s="231" t="s">
        <v>13</v>
      </c>
      <c r="M121" s="244"/>
    </row>
    <row r="122" spans="1:13" ht="12.75">
      <c r="A122" s="237"/>
      <c r="B122" s="232"/>
      <c r="C122" s="276"/>
      <c r="D122" s="271"/>
      <c r="E122" s="229"/>
      <c r="F122" s="258"/>
      <c r="G122" s="229"/>
      <c r="H122" s="267"/>
      <c r="I122" s="229"/>
      <c r="J122" s="271"/>
      <c r="K122" s="232"/>
      <c r="L122" s="232"/>
      <c r="M122" s="244"/>
    </row>
    <row r="123" spans="1:13" ht="12.75">
      <c r="A123" s="237"/>
      <c r="B123" s="232"/>
      <c r="C123" s="276"/>
      <c r="D123" s="271"/>
      <c r="E123" s="229"/>
      <c r="F123" s="258"/>
      <c r="G123" s="229"/>
      <c r="H123" s="267"/>
      <c r="I123" s="229"/>
      <c r="J123" s="271"/>
      <c r="K123" s="232"/>
      <c r="L123" s="232"/>
      <c r="M123" s="244"/>
    </row>
    <row r="124" spans="1:13" ht="12.75">
      <c r="A124" s="237"/>
      <c r="B124" s="232"/>
      <c r="C124" s="276"/>
      <c r="D124" s="271"/>
      <c r="E124" s="229"/>
      <c r="F124" s="258"/>
      <c r="G124" s="229"/>
      <c r="H124" s="267"/>
      <c r="I124" s="229"/>
      <c r="J124" s="271"/>
      <c r="K124" s="232"/>
      <c r="L124" s="232"/>
      <c r="M124" s="244"/>
    </row>
    <row r="125" spans="1:13" ht="13.5" thickBot="1">
      <c r="A125" s="238"/>
      <c r="B125" s="233"/>
      <c r="C125" s="277"/>
      <c r="D125" s="272"/>
      <c r="E125" s="230"/>
      <c r="F125" s="259"/>
      <c r="G125" s="230"/>
      <c r="H125" s="268"/>
      <c r="I125" s="230"/>
      <c r="J125" s="272"/>
      <c r="K125" s="233"/>
      <c r="L125" s="233"/>
      <c r="M125" s="245"/>
    </row>
    <row r="126" spans="1:13" ht="13.5" thickBot="1">
      <c r="A126" s="109"/>
      <c r="B126" s="110" t="s">
        <v>7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2"/>
    </row>
    <row r="127" spans="1:13" ht="15.75" thickBot="1">
      <c r="A127" s="239" t="s">
        <v>33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1"/>
    </row>
    <row r="128" spans="1:13" ht="12.75">
      <c r="A128" s="161">
        <v>1</v>
      </c>
      <c r="B128" s="158" t="s">
        <v>68</v>
      </c>
      <c r="C128" s="162" t="s">
        <v>36</v>
      </c>
      <c r="D128" s="117">
        <v>2</v>
      </c>
      <c r="E128" s="212">
        <f>(K128+L128+M128)/27</f>
        <v>1.2222222222222223</v>
      </c>
      <c r="F128" s="212">
        <f>D128-E128</f>
        <v>0.7777777777777777</v>
      </c>
      <c r="G128" s="212">
        <f>(L128+M128)/27</f>
        <v>1.2222222222222223</v>
      </c>
      <c r="H128" s="161" t="s">
        <v>108</v>
      </c>
      <c r="I128" s="163" t="s">
        <v>5</v>
      </c>
      <c r="J128" s="161">
        <f>K128+L128</f>
        <v>30</v>
      </c>
      <c r="K128" s="161">
        <v>0</v>
      </c>
      <c r="L128" s="161">
        <v>30</v>
      </c>
      <c r="M128" s="161">
        <v>3</v>
      </c>
    </row>
    <row r="129" spans="1:13" ht="13.5" thickBot="1">
      <c r="A129" s="44">
        <v>2</v>
      </c>
      <c r="B129" s="67" t="s">
        <v>64</v>
      </c>
      <c r="C129" s="80" t="s">
        <v>36</v>
      </c>
      <c r="D129" s="164">
        <v>3</v>
      </c>
      <c r="E129" s="215">
        <f>(K129+L129+M129)/27</f>
        <v>1.8518518518518519</v>
      </c>
      <c r="F129" s="176">
        <f>D129-E129</f>
        <v>1.1481481481481481</v>
      </c>
      <c r="G129" s="215">
        <f>(L129+M129)/27</f>
        <v>1.2962962962962963</v>
      </c>
      <c r="H129" s="44" t="s">
        <v>108</v>
      </c>
      <c r="I129" s="43" t="s">
        <v>5</v>
      </c>
      <c r="J129" s="44">
        <f>K129+L129</f>
        <v>45</v>
      </c>
      <c r="K129" s="44">
        <v>15</v>
      </c>
      <c r="L129" s="44">
        <v>30</v>
      </c>
      <c r="M129" s="52">
        <v>5</v>
      </c>
    </row>
    <row r="130" spans="1:13" ht="12.75">
      <c r="A130" s="242" t="s">
        <v>22</v>
      </c>
      <c r="B130" s="243"/>
      <c r="C130" s="132"/>
      <c r="D130" s="133">
        <f>D128+D129</f>
        <v>5</v>
      </c>
      <c r="E130" s="187">
        <f>E128+E129</f>
        <v>3.0740740740740744</v>
      </c>
      <c r="F130" s="187">
        <f>F128+F129</f>
        <v>1.9259259259259258</v>
      </c>
      <c r="G130" s="187">
        <f>G128+G129</f>
        <v>2.5185185185185186</v>
      </c>
      <c r="H130" s="134" t="s">
        <v>12</v>
      </c>
      <c r="I130" s="135" t="s">
        <v>12</v>
      </c>
      <c r="J130" s="134">
        <f>J128+J129</f>
        <v>75</v>
      </c>
      <c r="K130" s="134">
        <f>K128+K129</f>
        <v>15</v>
      </c>
      <c r="L130" s="134">
        <f>L128+L129</f>
        <v>60</v>
      </c>
      <c r="M130" s="136">
        <f>M128+M129</f>
        <v>8</v>
      </c>
    </row>
    <row r="131" spans="1:13" ht="12.75">
      <c r="A131" s="273" t="s">
        <v>23</v>
      </c>
      <c r="B131" s="274"/>
      <c r="C131" s="137"/>
      <c r="D131" s="138"/>
      <c r="E131" s="213"/>
      <c r="F131" s="213"/>
      <c r="G131" s="213"/>
      <c r="H131" s="138" t="s">
        <v>12</v>
      </c>
      <c r="I131" s="139" t="s">
        <v>12</v>
      </c>
      <c r="J131" s="138"/>
      <c r="K131" s="138"/>
      <c r="L131" s="138"/>
      <c r="M131" s="139"/>
    </row>
    <row r="132" spans="1:13" ht="13.5" thickBot="1">
      <c r="A132" s="260" t="s">
        <v>25</v>
      </c>
      <c r="B132" s="261"/>
      <c r="C132" s="141"/>
      <c r="D132" s="143"/>
      <c r="E132" s="189"/>
      <c r="F132" s="189"/>
      <c r="G132" s="189"/>
      <c r="H132" s="143" t="s">
        <v>12</v>
      </c>
      <c r="I132" s="144" t="s">
        <v>12</v>
      </c>
      <c r="J132" s="143"/>
      <c r="K132" s="143"/>
      <c r="L132" s="143"/>
      <c r="M132" s="144"/>
    </row>
    <row r="133" spans="1:13" ht="15.75" thickBot="1">
      <c r="A133" s="239" t="s">
        <v>56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1"/>
    </row>
    <row r="134" spans="1:13" ht="12.75">
      <c r="A134" s="113">
        <v>1</v>
      </c>
      <c r="B134" s="114" t="s">
        <v>109</v>
      </c>
      <c r="C134" s="115" t="s">
        <v>36</v>
      </c>
      <c r="D134" s="116">
        <v>3</v>
      </c>
      <c r="E134" s="212">
        <f>(K134+L134+M134)/27</f>
        <v>1.8518518518518519</v>
      </c>
      <c r="F134" s="212">
        <f aca="true" t="shared" si="1" ref="F134:F141">D134-E134</f>
        <v>1.1481481481481481</v>
      </c>
      <c r="G134" s="212">
        <f>(L134+M134)/27</f>
        <v>1.2962962962962963</v>
      </c>
      <c r="H134" s="113" t="s">
        <v>24</v>
      </c>
      <c r="I134" s="118" t="s">
        <v>5</v>
      </c>
      <c r="J134" s="113">
        <f aca="true" t="shared" si="2" ref="J134:J140">K134+L134</f>
        <v>45</v>
      </c>
      <c r="K134" s="113">
        <v>15</v>
      </c>
      <c r="L134" s="113">
        <v>30</v>
      </c>
      <c r="M134" s="119">
        <v>5</v>
      </c>
    </row>
    <row r="135" spans="1:13" ht="12.75">
      <c r="A135" s="120">
        <v>2</v>
      </c>
      <c r="B135" s="121" t="s">
        <v>110</v>
      </c>
      <c r="C135" s="122" t="s">
        <v>36</v>
      </c>
      <c r="D135" s="120">
        <v>2.5</v>
      </c>
      <c r="E135" s="214">
        <f aca="true" t="shared" si="3" ref="E135:E141">(K135+L135+M135)/27</f>
        <v>1.2962962962962963</v>
      </c>
      <c r="F135" s="214">
        <f t="shared" si="1"/>
        <v>1.2037037037037037</v>
      </c>
      <c r="G135" s="214">
        <f aca="true" t="shared" si="4" ref="G135:G141">(L135+M135)/27</f>
        <v>0.7407407407407407</v>
      </c>
      <c r="H135" s="120" t="s">
        <v>108</v>
      </c>
      <c r="I135" s="124" t="s">
        <v>5</v>
      </c>
      <c r="J135" s="120">
        <f t="shared" si="2"/>
        <v>30</v>
      </c>
      <c r="K135" s="120">
        <v>15</v>
      </c>
      <c r="L135" s="120">
        <v>15</v>
      </c>
      <c r="M135" s="125">
        <v>5</v>
      </c>
    </row>
    <row r="136" spans="1:13" ht="12.75">
      <c r="A136" s="165">
        <v>3</v>
      </c>
      <c r="B136" s="166" t="s">
        <v>111</v>
      </c>
      <c r="C136" s="167" t="s">
        <v>36</v>
      </c>
      <c r="D136" s="165">
        <v>3.5</v>
      </c>
      <c r="E136" s="214">
        <f t="shared" si="3"/>
        <v>1.8518518518518519</v>
      </c>
      <c r="F136" s="214">
        <f t="shared" si="1"/>
        <v>1.6481481481481481</v>
      </c>
      <c r="G136" s="214">
        <f t="shared" si="4"/>
        <v>1.2962962962962963</v>
      </c>
      <c r="H136" s="165" t="s">
        <v>24</v>
      </c>
      <c r="I136" s="168" t="s">
        <v>5</v>
      </c>
      <c r="J136" s="165">
        <f t="shared" si="2"/>
        <v>45</v>
      </c>
      <c r="K136" s="165">
        <v>15</v>
      </c>
      <c r="L136" s="165">
        <v>30</v>
      </c>
      <c r="M136" s="125">
        <v>5</v>
      </c>
    </row>
    <row r="137" spans="1:13" ht="12.75">
      <c r="A137" s="120">
        <v>4</v>
      </c>
      <c r="B137" s="121" t="s">
        <v>112</v>
      </c>
      <c r="C137" s="122" t="s">
        <v>36</v>
      </c>
      <c r="D137" s="120">
        <v>2.5</v>
      </c>
      <c r="E137" s="214">
        <f t="shared" si="3"/>
        <v>1.2222222222222223</v>
      </c>
      <c r="F137" s="214">
        <f t="shared" si="1"/>
        <v>1.2777777777777777</v>
      </c>
      <c r="G137" s="214">
        <f t="shared" si="4"/>
        <v>0.6666666666666666</v>
      </c>
      <c r="H137" s="120" t="s">
        <v>108</v>
      </c>
      <c r="I137" s="124" t="s">
        <v>5</v>
      </c>
      <c r="J137" s="120">
        <f t="shared" si="2"/>
        <v>30</v>
      </c>
      <c r="K137" s="120">
        <v>15</v>
      </c>
      <c r="L137" s="120">
        <v>15</v>
      </c>
      <c r="M137" s="125">
        <v>3</v>
      </c>
    </row>
    <row r="138" spans="1:13" ht="12.75">
      <c r="A138" s="120">
        <v>5</v>
      </c>
      <c r="B138" s="121" t="s">
        <v>113</v>
      </c>
      <c r="C138" s="122" t="s">
        <v>36</v>
      </c>
      <c r="D138" s="120">
        <v>2.5</v>
      </c>
      <c r="E138" s="214">
        <f t="shared" si="3"/>
        <v>1.2222222222222223</v>
      </c>
      <c r="F138" s="214">
        <f t="shared" si="1"/>
        <v>1.2777777777777777</v>
      </c>
      <c r="G138" s="214">
        <f t="shared" si="4"/>
        <v>0.6666666666666666</v>
      </c>
      <c r="H138" s="120" t="s">
        <v>108</v>
      </c>
      <c r="I138" s="124" t="s">
        <v>5</v>
      </c>
      <c r="J138" s="120">
        <f t="shared" si="2"/>
        <v>30</v>
      </c>
      <c r="K138" s="120">
        <v>15</v>
      </c>
      <c r="L138" s="120">
        <v>15</v>
      </c>
      <c r="M138" s="125">
        <v>3</v>
      </c>
    </row>
    <row r="139" spans="1:13" ht="12.75">
      <c r="A139" s="120">
        <v>6</v>
      </c>
      <c r="B139" s="121" t="s">
        <v>114</v>
      </c>
      <c r="C139" s="122" t="s">
        <v>36</v>
      </c>
      <c r="D139" s="120">
        <v>2.5</v>
      </c>
      <c r="E139" s="214">
        <f t="shared" si="3"/>
        <v>1.2222222222222223</v>
      </c>
      <c r="F139" s="214">
        <f t="shared" si="1"/>
        <v>1.2777777777777777</v>
      </c>
      <c r="G139" s="214">
        <f t="shared" si="4"/>
        <v>0.6666666666666666</v>
      </c>
      <c r="H139" s="120" t="s">
        <v>24</v>
      </c>
      <c r="I139" s="124" t="s">
        <v>5</v>
      </c>
      <c r="J139" s="120">
        <f t="shared" si="2"/>
        <v>30</v>
      </c>
      <c r="K139" s="120">
        <v>15</v>
      </c>
      <c r="L139" s="120">
        <v>15</v>
      </c>
      <c r="M139" s="125">
        <v>3</v>
      </c>
    </row>
    <row r="140" spans="1:13" ht="12.75">
      <c r="A140" s="120">
        <v>7</v>
      </c>
      <c r="B140" s="172" t="s">
        <v>104</v>
      </c>
      <c r="C140" s="122" t="s">
        <v>36</v>
      </c>
      <c r="D140" s="120">
        <v>5.5</v>
      </c>
      <c r="E140" s="214">
        <f t="shared" si="3"/>
        <v>1.7777777777777777</v>
      </c>
      <c r="F140" s="214">
        <f t="shared" si="1"/>
        <v>3.7222222222222223</v>
      </c>
      <c r="G140" s="214">
        <f t="shared" si="4"/>
        <v>1.7777777777777777</v>
      </c>
      <c r="H140" s="120" t="s">
        <v>108</v>
      </c>
      <c r="I140" s="124" t="s">
        <v>5</v>
      </c>
      <c r="J140" s="120">
        <f t="shared" si="2"/>
        <v>30</v>
      </c>
      <c r="K140" s="120"/>
      <c r="L140" s="120">
        <v>30</v>
      </c>
      <c r="M140" s="125">
        <v>18</v>
      </c>
    </row>
    <row r="141" spans="1:13" ht="13.5" thickBot="1">
      <c r="A141" s="126">
        <v>8</v>
      </c>
      <c r="B141" s="127" t="s">
        <v>115</v>
      </c>
      <c r="C141" s="128" t="s">
        <v>36</v>
      </c>
      <c r="D141" s="222">
        <v>3</v>
      </c>
      <c r="E141" s="215">
        <f t="shared" si="3"/>
        <v>1.8518518518518519</v>
      </c>
      <c r="F141" s="215">
        <f t="shared" si="1"/>
        <v>1.1481481481481481</v>
      </c>
      <c r="G141" s="215">
        <f t="shared" si="4"/>
        <v>0.18518518518518517</v>
      </c>
      <c r="H141" s="129" t="s">
        <v>108</v>
      </c>
      <c r="I141" s="130" t="s">
        <v>6</v>
      </c>
      <c r="J141" s="129">
        <v>45</v>
      </c>
      <c r="K141" s="129">
        <v>45</v>
      </c>
      <c r="L141" s="129"/>
      <c r="M141" s="131">
        <v>5</v>
      </c>
    </row>
    <row r="142" spans="1:13" ht="12.75">
      <c r="A142" s="242" t="s">
        <v>22</v>
      </c>
      <c r="B142" s="243"/>
      <c r="C142" s="132"/>
      <c r="D142" s="133">
        <f>SUM(D134:D141)</f>
        <v>25</v>
      </c>
      <c r="E142" s="187">
        <f>SUM(E134:E141)</f>
        <v>12.296296296296298</v>
      </c>
      <c r="F142" s="187">
        <f>SUM(F134:F141)</f>
        <v>12.703703703703704</v>
      </c>
      <c r="G142" s="187">
        <f>SUM(G134:G141)</f>
        <v>7.296296296296297</v>
      </c>
      <c r="H142" s="134" t="s">
        <v>12</v>
      </c>
      <c r="I142" s="135" t="s">
        <v>12</v>
      </c>
      <c r="J142" s="134">
        <f>SUM(J134:J141)</f>
        <v>285</v>
      </c>
      <c r="K142" s="134">
        <f>SUM(K134:K141)</f>
        <v>135</v>
      </c>
      <c r="L142" s="134">
        <f>SUM(L134:L141)</f>
        <v>150</v>
      </c>
      <c r="M142" s="136">
        <f>SUM(M134:M141)</f>
        <v>47</v>
      </c>
    </row>
    <row r="143" spans="1:13" ht="12.75">
      <c r="A143" s="273" t="s">
        <v>23</v>
      </c>
      <c r="B143" s="274"/>
      <c r="C143" s="137"/>
      <c r="D143" s="138"/>
      <c r="E143" s="213"/>
      <c r="F143" s="213"/>
      <c r="G143" s="213"/>
      <c r="H143" s="138" t="s">
        <v>12</v>
      </c>
      <c r="I143" s="139" t="s">
        <v>12</v>
      </c>
      <c r="J143" s="138"/>
      <c r="K143" s="138"/>
      <c r="L143" s="138"/>
      <c r="M143" s="139"/>
    </row>
    <row r="144" spans="1:13" ht="13.5" thickBot="1">
      <c r="A144" s="260" t="s">
        <v>25</v>
      </c>
      <c r="B144" s="261"/>
      <c r="C144" s="141"/>
      <c r="D144" s="142">
        <f>D142</f>
        <v>25</v>
      </c>
      <c r="E144" s="189">
        <f>E142</f>
        <v>12.296296296296298</v>
      </c>
      <c r="F144" s="189">
        <f>F142</f>
        <v>12.703703703703704</v>
      </c>
      <c r="G144" s="189">
        <f>G142</f>
        <v>7.296296296296297</v>
      </c>
      <c r="H144" s="143" t="s">
        <v>12</v>
      </c>
      <c r="I144" s="144" t="s">
        <v>12</v>
      </c>
      <c r="J144" s="143">
        <f>J142</f>
        <v>285</v>
      </c>
      <c r="K144" s="143">
        <f>K142</f>
        <v>135</v>
      </c>
      <c r="L144" s="143">
        <f>L142</f>
        <v>150</v>
      </c>
      <c r="M144" s="145">
        <f>M142</f>
        <v>47</v>
      </c>
    </row>
    <row r="145" spans="1:13" ht="15.75" thickBot="1">
      <c r="A145" s="239" t="s">
        <v>40</v>
      </c>
      <c r="B145" s="240"/>
      <c r="C145" s="146"/>
      <c r="D145" s="147"/>
      <c r="E145" s="216"/>
      <c r="F145" s="216"/>
      <c r="G145" s="216"/>
      <c r="H145" s="147"/>
      <c r="I145" s="147"/>
      <c r="J145" s="146"/>
      <c r="K145" s="146"/>
      <c r="L145" s="146"/>
      <c r="M145" s="169"/>
    </row>
    <row r="146" spans="1:13" ht="12.75">
      <c r="A146" s="224" t="s">
        <v>23</v>
      </c>
      <c r="B146" s="225"/>
      <c r="C146" s="149"/>
      <c r="D146" s="150"/>
      <c r="E146" s="217"/>
      <c r="F146" s="218"/>
      <c r="G146" s="219"/>
      <c r="H146" s="152"/>
      <c r="I146" s="151"/>
      <c r="J146" s="152"/>
      <c r="K146" s="151"/>
      <c r="L146" s="152"/>
      <c r="M146" s="170"/>
    </row>
    <row r="147" spans="1:13" ht="13.5" thickBot="1">
      <c r="A147" s="226" t="s">
        <v>101</v>
      </c>
      <c r="B147" s="227"/>
      <c r="C147" s="154"/>
      <c r="D147" s="155">
        <f>D144</f>
        <v>25</v>
      </c>
      <c r="E147" s="155">
        <f aca="true" t="shared" si="5" ref="E147:M147">E144</f>
        <v>12.296296296296298</v>
      </c>
      <c r="F147" s="155">
        <f t="shared" si="5"/>
        <v>12.703703703703704</v>
      </c>
      <c r="G147" s="155">
        <f t="shared" si="5"/>
        <v>7.296296296296297</v>
      </c>
      <c r="H147" s="155" t="str">
        <f t="shared" si="5"/>
        <v>x</v>
      </c>
      <c r="I147" s="155" t="str">
        <f t="shared" si="5"/>
        <v>x</v>
      </c>
      <c r="J147" s="155">
        <f t="shared" si="5"/>
        <v>285</v>
      </c>
      <c r="K147" s="155">
        <f t="shared" si="5"/>
        <v>135</v>
      </c>
      <c r="L147" s="155">
        <f t="shared" si="5"/>
        <v>150</v>
      </c>
      <c r="M147" s="155">
        <f t="shared" si="5"/>
        <v>47</v>
      </c>
    </row>
    <row r="148" spans="1:13" ht="13.5" thickBot="1">
      <c r="A148" s="262" t="s">
        <v>22</v>
      </c>
      <c r="B148" s="263"/>
      <c r="C148" s="159"/>
      <c r="D148" s="160">
        <f>D130+D142</f>
        <v>30</v>
      </c>
      <c r="E148" s="160">
        <f aca="true" t="shared" si="6" ref="E148:M148">E130+E142</f>
        <v>15.370370370370372</v>
      </c>
      <c r="F148" s="160">
        <f t="shared" si="6"/>
        <v>14.62962962962963</v>
      </c>
      <c r="G148" s="160">
        <f t="shared" si="6"/>
        <v>9.814814814814815</v>
      </c>
      <c r="H148" s="160"/>
      <c r="I148" s="160"/>
      <c r="J148" s="160">
        <f t="shared" si="6"/>
        <v>360</v>
      </c>
      <c r="K148" s="160">
        <f t="shared" si="6"/>
        <v>150</v>
      </c>
      <c r="L148" s="160">
        <f t="shared" si="6"/>
        <v>210</v>
      </c>
      <c r="M148" s="160">
        <f t="shared" si="6"/>
        <v>55</v>
      </c>
    </row>
    <row r="149" spans="1:13" ht="12.75">
      <c r="A149" s="264" t="s">
        <v>102</v>
      </c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</row>
    <row r="150" spans="1:13" ht="12.75">
      <c r="A150" s="265" t="s">
        <v>100</v>
      </c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</row>
    <row r="154" spans="1:13" ht="15.75">
      <c r="A154" s="269" t="s">
        <v>47</v>
      </c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</row>
    <row r="155" spans="1:13" ht="15.75">
      <c r="A155" s="254" t="s">
        <v>123</v>
      </c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</row>
    <row r="156" spans="1:13" ht="15">
      <c r="A156" s="13"/>
      <c r="B156" s="15" t="s">
        <v>26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6" t="s">
        <v>27</v>
      </c>
      <c r="C157" s="16"/>
      <c r="D157" s="16"/>
      <c r="E157" s="12"/>
      <c r="F157" s="192" t="s">
        <v>120</v>
      </c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6" t="s">
        <v>44</v>
      </c>
      <c r="C158" s="16"/>
      <c r="D158" s="16"/>
      <c r="E158" s="12"/>
      <c r="F158" s="45" t="s">
        <v>121</v>
      </c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6" t="s">
        <v>45</v>
      </c>
      <c r="C159" s="16"/>
      <c r="D159" s="16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6" t="s">
        <v>28</v>
      </c>
      <c r="C160" s="16"/>
      <c r="D160" s="16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8" t="s">
        <v>106</v>
      </c>
      <c r="C161" s="16"/>
      <c r="D161" s="16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8" t="s">
        <v>107</v>
      </c>
      <c r="C162" s="16"/>
      <c r="D162" s="16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7" t="s">
        <v>66</v>
      </c>
      <c r="C163" s="12"/>
      <c r="D163" s="12"/>
      <c r="E163" s="12"/>
      <c r="F163" s="12"/>
      <c r="G163" s="14"/>
      <c r="H163" s="12"/>
      <c r="I163" s="12"/>
      <c r="J163" s="12"/>
      <c r="K163" s="12"/>
      <c r="L163" s="12"/>
      <c r="M163" s="12"/>
    </row>
    <row r="164" spans="1:13" ht="15.75" thickBot="1">
      <c r="A164" s="12"/>
      <c r="B164" s="17" t="s">
        <v>74</v>
      </c>
      <c r="C164" s="12"/>
      <c r="D164" s="12"/>
      <c r="E164" s="12"/>
      <c r="F164" s="12"/>
      <c r="G164" s="14"/>
      <c r="H164" s="12"/>
      <c r="I164" s="12"/>
      <c r="J164" s="12"/>
      <c r="K164" s="12"/>
      <c r="L164" s="12"/>
      <c r="M164" s="12"/>
    </row>
    <row r="165" spans="1:18" ht="13.5" thickBot="1">
      <c r="A165" s="236" t="s">
        <v>0</v>
      </c>
      <c r="B165" s="231" t="s">
        <v>14</v>
      </c>
      <c r="C165" s="275" t="s">
        <v>8</v>
      </c>
      <c r="D165" s="255" t="s">
        <v>9</v>
      </c>
      <c r="E165" s="256"/>
      <c r="F165" s="257"/>
      <c r="G165" s="228" t="s">
        <v>17</v>
      </c>
      <c r="H165" s="266" t="s">
        <v>18</v>
      </c>
      <c r="I165" s="228" t="s">
        <v>19</v>
      </c>
      <c r="J165" s="255" t="s">
        <v>11</v>
      </c>
      <c r="K165" s="256"/>
      <c r="L165" s="256"/>
      <c r="M165" s="257"/>
      <c r="R165" s="3"/>
    </row>
    <row r="166" spans="1:13" ht="13.5" thickBot="1">
      <c r="A166" s="237"/>
      <c r="B166" s="232"/>
      <c r="C166" s="276"/>
      <c r="D166" s="271" t="s">
        <v>1</v>
      </c>
      <c r="E166" s="229" t="s">
        <v>15</v>
      </c>
      <c r="F166" s="258" t="s">
        <v>16</v>
      </c>
      <c r="G166" s="229"/>
      <c r="H166" s="267"/>
      <c r="I166" s="229"/>
      <c r="J166" s="271" t="s">
        <v>1</v>
      </c>
      <c r="K166" s="234" t="s">
        <v>20</v>
      </c>
      <c r="L166" s="235"/>
      <c r="M166" s="244" t="s">
        <v>10</v>
      </c>
    </row>
    <row r="167" spans="1:13" ht="12.75">
      <c r="A167" s="237"/>
      <c r="B167" s="232"/>
      <c r="C167" s="276"/>
      <c r="D167" s="271"/>
      <c r="E167" s="229"/>
      <c r="F167" s="258"/>
      <c r="G167" s="229"/>
      <c r="H167" s="267"/>
      <c r="I167" s="229"/>
      <c r="J167" s="271"/>
      <c r="K167" s="231" t="s">
        <v>4</v>
      </c>
      <c r="L167" s="231" t="s">
        <v>13</v>
      </c>
      <c r="M167" s="244"/>
    </row>
    <row r="168" spans="1:13" ht="12.75">
      <c r="A168" s="237"/>
      <c r="B168" s="232"/>
      <c r="C168" s="276"/>
      <c r="D168" s="271"/>
      <c r="E168" s="229"/>
      <c r="F168" s="258"/>
      <c r="G168" s="229"/>
      <c r="H168" s="267"/>
      <c r="I168" s="229"/>
      <c r="J168" s="271"/>
      <c r="K168" s="232"/>
      <c r="L168" s="232"/>
      <c r="M168" s="244"/>
    </row>
    <row r="169" spans="1:13" ht="12.75">
      <c r="A169" s="237"/>
      <c r="B169" s="232"/>
      <c r="C169" s="276"/>
      <c r="D169" s="271"/>
      <c r="E169" s="229"/>
      <c r="F169" s="258"/>
      <c r="G169" s="229"/>
      <c r="H169" s="267"/>
      <c r="I169" s="229"/>
      <c r="J169" s="271"/>
      <c r="K169" s="232"/>
      <c r="L169" s="232"/>
      <c r="M169" s="244"/>
    </row>
    <row r="170" spans="1:13" ht="12.75">
      <c r="A170" s="237"/>
      <c r="B170" s="232"/>
      <c r="C170" s="276"/>
      <c r="D170" s="271"/>
      <c r="E170" s="229"/>
      <c r="F170" s="258"/>
      <c r="G170" s="229"/>
      <c r="H170" s="267"/>
      <c r="I170" s="229"/>
      <c r="J170" s="271"/>
      <c r="K170" s="232"/>
      <c r="L170" s="232"/>
      <c r="M170" s="244"/>
    </row>
    <row r="171" spans="1:13" ht="13.5" thickBot="1">
      <c r="A171" s="238"/>
      <c r="B171" s="233"/>
      <c r="C171" s="277"/>
      <c r="D171" s="272"/>
      <c r="E171" s="230"/>
      <c r="F171" s="259"/>
      <c r="G171" s="230"/>
      <c r="H171" s="268"/>
      <c r="I171" s="230"/>
      <c r="J171" s="272"/>
      <c r="K171" s="233"/>
      <c r="L171" s="233"/>
      <c r="M171" s="245"/>
    </row>
    <row r="172" spans="1:13" ht="13.5" thickBot="1">
      <c r="A172" s="109"/>
      <c r="B172" s="110" t="s">
        <v>7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2"/>
    </row>
    <row r="173" spans="1:13" ht="15.75" thickBot="1">
      <c r="A173" s="239" t="s">
        <v>56</v>
      </c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1"/>
    </row>
    <row r="174" spans="1:13" ht="12.75">
      <c r="A174" s="113">
        <v>1</v>
      </c>
      <c r="B174" s="114" t="s">
        <v>116</v>
      </c>
      <c r="C174" s="115" t="s">
        <v>41</v>
      </c>
      <c r="D174" s="116">
        <v>2.5</v>
      </c>
      <c r="E174" s="212">
        <f>(K174+L174+M174)/27</f>
        <v>1.2222222222222223</v>
      </c>
      <c r="F174" s="212">
        <f>D174-E174</f>
        <v>1.2777777777777777</v>
      </c>
      <c r="G174" s="212">
        <f>(L174+M174)/27</f>
        <v>0.6666666666666666</v>
      </c>
      <c r="H174" s="113" t="s">
        <v>24</v>
      </c>
      <c r="I174" s="118" t="s">
        <v>5</v>
      </c>
      <c r="J174" s="113">
        <f>K174+L174</f>
        <v>30</v>
      </c>
      <c r="K174" s="113">
        <v>15</v>
      </c>
      <c r="L174" s="113">
        <v>15</v>
      </c>
      <c r="M174" s="119">
        <v>3</v>
      </c>
    </row>
    <row r="175" spans="1:13" ht="12.75">
      <c r="A175" s="120">
        <v>2</v>
      </c>
      <c r="B175" s="121" t="s">
        <v>117</v>
      </c>
      <c r="C175" s="122" t="s">
        <v>41</v>
      </c>
      <c r="D175" s="123">
        <v>3.5</v>
      </c>
      <c r="E175" s="214">
        <f>(K175+L175+M175)/27</f>
        <v>1.8518518518518519</v>
      </c>
      <c r="F175" s="214">
        <f>D175-E175</f>
        <v>1.6481481481481481</v>
      </c>
      <c r="G175" s="214">
        <f>(L175+M175)/27</f>
        <v>1.2962962962962963</v>
      </c>
      <c r="H175" s="120" t="s">
        <v>24</v>
      </c>
      <c r="I175" s="124" t="s">
        <v>5</v>
      </c>
      <c r="J175" s="120">
        <f>K175+L175</f>
        <v>45</v>
      </c>
      <c r="K175" s="120">
        <v>15</v>
      </c>
      <c r="L175" s="120">
        <v>30</v>
      </c>
      <c r="M175" s="125">
        <v>5</v>
      </c>
    </row>
    <row r="176" spans="1:13" ht="12.75">
      <c r="A176" s="120">
        <v>3</v>
      </c>
      <c r="B176" s="121" t="s">
        <v>118</v>
      </c>
      <c r="C176" s="122" t="s">
        <v>41</v>
      </c>
      <c r="D176" s="123">
        <v>2.5</v>
      </c>
      <c r="E176" s="214">
        <f>(K176+L176+M176)/27</f>
        <v>1.2222222222222223</v>
      </c>
      <c r="F176" s="214">
        <f>D176-E176</f>
        <v>1.2777777777777777</v>
      </c>
      <c r="G176" s="214">
        <f>(L176+M176)/27</f>
        <v>0.6666666666666666</v>
      </c>
      <c r="H176" s="120" t="s">
        <v>108</v>
      </c>
      <c r="I176" s="124" t="s">
        <v>5</v>
      </c>
      <c r="J176" s="120">
        <f>K176+L176</f>
        <v>30</v>
      </c>
      <c r="K176" s="120">
        <v>15</v>
      </c>
      <c r="L176" s="120">
        <v>15</v>
      </c>
      <c r="M176" s="125">
        <v>3</v>
      </c>
    </row>
    <row r="177" spans="1:13" ht="12.75">
      <c r="A177" s="120">
        <v>4</v>
      </c>
      <c r="B177" s="172" t="s">
        <v>103</v>
      </c>
      <c r="C177" s="122" t="s">
        <v>41</v>
      </c>
      <c r="D177" s="123">
        <v>14</v>
      </c>
      <c r="E177" s="214">
        <f>(K177+L177+M177)/27</f>
        <v>2.888888888888889</v>
      </c>
      <c r="F177" s="214">
        <f>D177-E177</f>
        <v>11.11111111111111</v>
      </c>
      <c r="G177" s="214">
        <f>(L177+M177)/27</f>
        <v>2.888888888888889</v>
      </c>
      <c r="H177" s="120" t="s">
        <v>108</v>
      </c>
      <c r="I177" s="124" t="s">
        <v>5</v>
      </c>
      <c r="J177" s="120">
        <f>K177+L177</f>
        <v>30</v>
      </c>
      <c r="K177" s="120"/>
      <c r="L177" s="120">
        <v>30</v>
      </c>
      <c r="M177" s="125">
        <v>48</v>
      </c>
    </row>
    <row r="178" spans="1:13" ht="13.5" thickBot="1">
      <c r="A178" s="126">
        <v>5</v>
      </c>
      <c r="B178" s="127" t="s">
        <v>119</v>
      </c>
      <c r="C178" s="128" t="s">
        <v>41</v>
      </c>
      <c r="D178" s="186">
        <v>7.25</v>
      </c>
      <c r="E178" s="215">
        <f>(K178+L178+M178)/27</f>
        <v>3.5185185185185186</v>
      </c>
      <c r="F178" s="215">
        <f>D178-E178</f>
        <v>3.7314814814814814</v>
      </c>
      <c r="G178" s="215">
        <f>(L178+M178)/27</f>
        <v>0.18518518518518517</v>
      </c>
      <c r="H178" s="129" t="s">
        <v>108</v>
      </c>
      <c r="I178" s="130" t="s">
        <v>6</v>
      </c>
      <c r="J178" s="129">
        <f>K178+L178</f>
        <v>90</v>
      </c>
      <c r="K178" s="129">
        <v>90</v>
      </c>
      <c r="L178" s="129"/>
      <c r="M178" s="131">
        <v>5</v>
      </c>
    </row>
    <row r="179" spans="1:13" ht="12.75">
      <c r="A179" s="242" t="s">
        <v>22</v>
      </c>
      <c r="B179" s="243"/>
      <c r="C179" s="132"/>
      <c r="D179" s="187">
        <f>SUM(D174:D178)</f>
        <v>29.75</v>
      </c>
      <c r="E179" s="187">
        <f>SUM(E174:E178)</f>
        <v>10.703703703703704</v>
      </c>
      <c r="F179" s="187">
        <f>SUM(F174:F178)</f>
        <v>19.046296296296294</v>
      </c>
      <c r="G179" s="187">
        <f>SUM(G174:G178)</f>
        <v>5.703703703703703</v>
      </c>
      <c r="H179" s="134" t="s">
        <v>12</v>
      </c>
      <c r="I179" s="135" t="s">
        <v>12</v>
      </c>
      <c r="J179" s="134">
        <f>SUM(J174:J178)</f>
        <v>225</v>
      </c>
      <c r="K179" s="134">
        <f>SUM(K174:K178)</f>
        <v>135</v>
      </c>
      <c r="L179" s="134">
        <f>SUM(L174:L178)</f>
        <v>90</v>
      </c>
      <c r="M179" s="136">
        <f>SUM(M174:M178)</f>
        <v>64</v>
      </c>
    </row>
    <row r="180" spans="1:13" ht="12.75">
      <c r="A180" s="273" t="s">
        <v>23</v>
      </c>
      <c r="B180" s="274"/>
      <c r="C180" s="137"/>
      <c r="D180" s="138"/>
      <c r="E180" s="213"/>
      <c r="F180" s="213"/>
      <c r="G180" s="213"/>
      <c r="H180" s="138" t="s">
        <v>12</v>
      </c>
      <c r="I180" s="139" t="s">
        <v>12</v>
      </c>
      <c r="J180" s="138"/>
      <c r="K180" s="138"/>
      <c r="L180" s="138"/>
      <c r="M180" s="140"/>
    </row>
    <row r="181" spans="1:13" ht="13.5" thickBot="1">
      <c r="A181" s="260" t="s">
        <v>25</v>
      </c>
      <c r="B181" s="261"/>
      <c r="C181" s="141"/>
      <c r="D181" s="189">
        <f>D179</f>
        <v>29.75</v>
      </c>
      <c r="E181" s="189">
        <f>E179</f>
        <v>10.703703703703704</v>
      </c>
      <c r="F181" s="189">
        <f>F179</f>
        <v>19.046296296296294</v>
      </c>
      <c r="G181" s="189">
        <f>G179</f>
        <v>5.703703703703703</v>
      </c>
      <c r="H181" s="143" t="s">
        <v>12</v>
      </c>
      <c r="I181" s="144" t="s">
        <v>12</v>
      </c>
      <c r="J181" s="143">
        <f>J179</f>
        <v>225</v>
      </c>
      <c r="K181" s="143">
        <f>K179</f>
        <v>135</v>
      </c>
      <c r="L181" s="143">
        <f>L179</f>
        <v>90</v>
      </c>
      <c r="M181" s="145">
        <f>M179</f>
        <v>64</v>
      </c>
    </row>
    <row r="182" spans="1:13" ht="13.5" thickBot="1">
      <c r="A182" s="246" t="s">
        <v>34</v>
      </c>
      <c r="B182" s="247"/>
      <c r="C182" s="82"/>
      <c r="D182" s="87"/>
      <c r="E182" s="209"/>
      <c r="F182" s="209"/>
      <c r="G182" s="209"/>
      <c r="H182" s="87"/>
      <c r="I182" s="87"/>
      <c r="J182" s="87"/>
      <c r="K182" s="87"/>
      <c r="L182" s="87"/>
      <c r="M182" s="88"/>
    </row>
    <row r="183" spans="1:13" ht="13.5" thickBot="1">
      <c r="A183" s="89">
        <v>1</v>
      </c>
      <c r="B183" s="90" t="s">
        <v>38</v>
      </c>
      <c r="C183" s="91" t="s">
        <v>41</v>
      </c>
      <c r="D183" s="89">
        <v>0.25</v>
      </c>
      <c r="E183" s="183">
        <v>0.25</v>
      </c>
      <c r="F183" s="183">
        <f>D183-E183</f>
        <v>0</v>
      </c>
      <c r="G183" s="183">
        <f>(L183+M183)/27</f>
        <v>0</v>
      </c>
      <c r="H183" s="89" t="s">
        <v>21</v>
      </c>
      <c r="I183" s="89" t="s">
        <v>5</v>
      </c>
      <c r="J183" s="89">
        <f>K183+L183+M183</f>
        <v>2</v>
      </c>
      <c r="K183" s="89">
        <v>2</v>
      </c>
      <c r="L183" s="89"/>
      <c r="M183" s="92">
        <v>0</v>
      </c>
    </row>
    <row r="184" spans="1:13" ht="12.75">
      <c r="A184" s="248" t="s">
        <v>22</v>
      </c>
      <c r="B184" s="249"/>
      <c r="C184" s="83"/>
      <c r="D184" s="184">
        <f>SUM(D183:D183)</f>
        <v>0.25</v>
      </c>
      <c r="E184" s="184">
        <f>SUM(E183:E183)</f>
        <v>0.25</v>
      </c>
      <c r="F184" s="184">
        <f>SUM(F183:F183)</f>
        <v>0</v>
      </c>
      <c r="G184" s="184">
        <f>SUM(G183:G183)</f>
        <v>0</v>
      </c>
      <c r="H184" s="84" t="s">
        <v>12</v>
      </c>
      <c r="I184" s="85" t="s">
        <v>12</v>
      </c>
      <c r="J184" s="84">
        <f>SUM(J183:J183)</f>
        <v>2</v>
      </c>
      <c r="K184" s="84">
        <f>SUM(K183:K183)</f>
        <v>2</v>
      </c>
      <c r="L184" s="98">
        <f>SUM(L183:L183)</f>
        <v>0</v>
      </c>
      <c r="M184" s="98">
        <f>SUM(M183:M183)</f>
        <v>0</v>
      </c>
    </row>
    <row r="185" spans="1:13" ht="12.75">
      <c r="A185" s="250" t="s">
        <v>23</v>
      </c>
      <c r="B185" s="251"/>
      <c r="C185" s="93"/>
      <c r="D185" s="94"/>
      <c r="E185" s="208"/>
      <c r="F185" s="208"/>
      <c r="G185" s="208"/>
      <c r="H185" s="94" t="s">
        <v>12</v>
      </c>
      <c r="I185" s="95" t="s">
        <v>12</v>
      </c>
      <c r="J185" s="94"/>
      <c r="K185" s="94"/>
      <c r="L185" s="94"/>
      <c r="M185" s="95"/>
    </row>
    <row r="186" spans="1:13" ht="13.5" thickBot="1">
      <c r="A186" s="252" t="s">
        <v>25</v>
      </c>
      <c r="B186" s="253"/>
      <c r="C186" s="96"/>
      <c r="D186" s="86"/>
      <c r="E186" s="207"/>
      <c r="F186" s="207"/>
      <c r="G186" s="207"/>
      <c r="H186" s="86" t="s">
        <v>12</v>
      </c>
      <c r="I186" s="97" t="s">
        <v>12</v>
      </c>
      <c r="J186" s="86"/>
      <c r="K186" s="86"/>
      <c r="L186" s="86"/>
      <c r="M186" s="97"/>
    </row>
    <row r="187" spans="1:13" ht="15.75" thickBot="1">
      <c r="A187" s="239" t="s">
        <v>43</v>
      </c>
      <c r="B187" s="240"/>
      <c r="C187" s="146"/>
      <c r="D187" s="147"/>
      <c r="E187" s="216"/>
      <c r="F187" s="216"/>
      <c r="G187" s="216"/>
      <c r="H187" s="147"/>
      <c r="I187" s="147"/>
      <c r="J187" s="146"/>
      <c r="K187" s="146"/>
      <c r="L187" s="146"/>
      <c r="M187" s="148"/>
    </row>
    <row r="188" spans="1:13" ht="12.75">
      <c r="A188" s="224" t="s">
        <v>23</v>
      </c>
      <c r="B188" s="225"/>
      <c r="C188" s="149"/>
      <c r="D188" s="150"/>
      <c r="E188" s="217"/>
      <c r="F188" s="218"/>
      <c r="G188" s="219"/>
      <c r="H188" s="152"/>
      <c r="I188" s="151"/>
      <c r="J188" s="152"/>
      <c r="K188" s="151"/>
      <c r="L188" s="152"/>
      <c r="M188" s="153"/>
    </row>
    <row r="189" spans="1:13" ht="13.5" thickBot="1">
      <c r="A189" s="226" t="s">
        <v>101</v>
      </c>
      <c r="B189" s="227"/>
      <c r="C189" s="154"/>
      <c r="D189" s="188">
        <f>SUM(D181)</f>
        <v>29.75</v>
      </c>
      <c r="E189" s="188">
        <f>SUM(E181)</f>
        <v>10.703703703703704</v>
      </c>
      <c r="F189" s="188">
        <f>SUM(F181)</f>
        <v>19.046296296296294</v>
      </c>
      <c r="G189" s="188">
        <f>SUM(G181)</f>
        <v>5.703703703703703</v>
      </c>
      <c r="H189" s="154"/>
      <c r="I189" s="154"/>
      <c r="J189" s="156">
        <f>SUM(J181)</f>
        <v>225</v>
      </c>
      <c r="K189" s="156">
        <f>SUM(K181)</f>
        <v>135</v>
      </c>
      <c r="L189" s="156">
        <f>SUM(L181)</f>
        <v>90</v>
      </c>
      <c r="M189" s="157">
        <f>SUM(M181)</f>
        <v>64</v>
      </c>
    </row>
    <row r="190" spans="1:13" ht="13.5" thickBot="1">
      <c r="A190" s="262" t="s">
        <v>22</v>
      </c>
      <c r="B190" s="263"/>
      <c r="C190" s="159"/>
      <c r="D190" s="160">
        <f>D179+D184</f>
        <v>30</v>
      </c>
      <c r="E190" s="220">
        <f aca="true" t="shared" si="7" ref="E190:M190">E179+E184</f>
        <v>10.953703703703704</v>
      </c>
      <c r="F190" s="220">
        <f t="shared" si="7"/>
        <v>19.046296296296294</v>
      </c>
      <c r="G190" s="220">
        <f t="shared" si="7"/>
        <v>5.703703703703703</v>
      </c>
      <c r="H190" s="160"/>
      <c r="I190" s="160"/>
      <c r="J190" s="185">
        <f t="shared" si="7"/>
        <v>227</v>
      </c>
      <c r="K190" s="185">
        <f t="shared" si="7"/>
        <v>137</v>
      </c>
      <c r="L190" s="185">
        <f t="shared" si="7"/>
        <v>90</v>
      </c>
      <c r="M190" s="185">
        <f t="shared" si="7"/>
        <v>64</v>
      </c>
    </row>
    <row r="191" spans="1:13" ht="12.75">
      <c r="A191" s="264" t="s">
        <v>102</v>
      </c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</row>
    <row r="192" spans="1:13" ht="12.75">
      <c r="A192" s="265" t="s">
        <v>100</v>
      </c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</row>
    <row r="194" ht="12.75">
      <c r="A194" s="192"/>
    </row>
  </sheetData>
  <sheetProtection/>
  <mergeCells count="144">
    <mergeCell ref="A191:M191"/>
    <mergeCell ref="A192:M192"/>
    <mergeCell ref="A185:B185"/>
    <mergeCell ref="A186:B186"/>
    <mergeCell ref="A187:B187"/>
    <mergeCell ref="A188:B188"/>
    <mergeCell ref="A189:B189"/>
    <mergeCell ref="A190:B190"/>
    <mergeCell ref="A173:M173"/>
    <mergeCell ref="A179:B179"/>
    <mergeCell ref="A180:B180"/>
    <mergeCell ref="A181:B181"/>
    <mergeCell ref="A182:B182"/>
    <mergeCell ref="A184:B184"/>
    <mergeCell ref="D166:D171"/>
    <mergeCell ref="E166:E171"/>
    <mergeCell ref="F166:F171"/>
    <mergeCell ref="J166:J171"/>
    <mergeCell ref="K166:L166"/>
    <mergeCell ref="M166:M171"/>
    <mergeCell ref="K167:K171"/>
    <mergeCell ref="L167:L171"/>
    <mergeCell ref="A154:M154"/>
    <mergeCell ref="A155:M155"/>
    <mergeCell ref="A165:A171"/>
    <mergeCell ref="B165:B171"/>
    <mergeCell ref="C165:C171"/>
    <mergeCell ref="D165:F165"/>
    <mergeCell ref="G165:G171"/>
    <mergeCell ref="H165:H171"/>
    <mergeCell ref="I165:I171"/>
    <mergeCell ref="J165:M165"/>
    <mergeCell ref="A145:B145"/>
    <mergeCell ref="A146:B146"/>
    <mergeCell ref="A147:B147"/>
    <mergeCell ref="A148:B148"/>
    <mergeCell ref="A149:M149"/>
    <mergeCell ref="A150:M150"/>
    <mergeCell ref="A131:B131"/>
    <mergeCell ref="A132:B132"/>
    <mergeCell ref="A133:M133"/>
    <mergeCell ref="A142:B142"/>
    <mergeCell ref="A143:B143"/>
    <mergeCell ref="A144:B144"/>
    <mergeCell ref="A127:M127"/>
    <mergeCell ref="A130:B130"/>
    <mergeCell ref="I119:I125"/>
    <mergeCell ref="J119:M119"/>
    <mergeCell ref="D120:D125"/>
    <mergeCell ref="E120:E125"/>
    <mergeCell ref="F120:F125"/>
    <mergeCell ref="J120:J125"/>
    <mergeCell ref="K120:L120"/>
    <mergeCell ref="M120:M125"/>
    <mergeCell ref="K121:K125"/>
    <mergeCell ref="L121:L125"/>
    <mergeCell ref="A119:A125"/>
    <mergeCell ref="B119:B125"/>
    <mergeCell ref="C119:C125"/>
    <mergeCell ref="D119:F119"/>
    <mergeCell ref="G119:G125"/>
    <mergeCell ref="H119:H125"/>
    <mergeCell ref="A103:B103"/>
    <mergeCell ref="A104:B104"/>
    <mergeCell ref="A105:M105"/>
    <mergeCell ref="A106:M106"/>
    <mergeCell ref="A108:M108"/>
    <mergeCell ref="A109:M109"/>
    <mergeCell ref="A96:B96"/>
    <mergeCell ref="A98:B98"/>
    <mergeCell ref="A99:B99"/>
    <mergeCell ref="A100:B100"/>
    <mergeCell ref="A101:B101"/>
    <mergeCell ref="A102:B102"/>
    <mergeCell ref="A88:B88"/>
    <mergeCell ref="A89:B89"/>
    <mergeCell ref="A90:M90"/>
    <mergeCell ref="A93:B93"/>
    <mergeCell ref="A94:B94"/>
    <mergeCell ref="A95:B95"/>
    <mergeCell ref="A76:B76"/>
    <mergeCell ref="A78:B78"/>
    <mergeCell ref="A79:B79"/>
    <mergeCell ref="A80:B80"/>
    <mergeCell ref="A81:M81"/>
    <mergeCell ref="A87:B87"/>
    <mergeCell ref="I68:I74"/>
    <mergeCell ref="J68:M68"/>
    <mergeCell ref="D69:D74"/>
    <mergeCell ref="E69:E74"/>
    <mergeCell ref="F69:F74"/>
    <mergeCell ref="J69:J74"/>
    <mergeCell ref="K69:L69"/>
    <mergeCell ref="M69:M74"/>
    <mergeCell ref="K70:K74"/>
    <mergeCell ref="L70:L74"/>
    <mergeCell ref="A68:A74"/>
    <mergeCell ref="B68:B74"/>
    <mergeCell ref="C68:C74"/>
    <mergeCell ref="D68:F68"/>
    <mergeCell ref="G68:G74"/>
    <mergeCell ref="H68:H74"/>
    <mergeCell ref="A51:B51"/>
    <mergeCell ref="A52:B52"/>
    <mergeCell ref="A53:M53"/>
    <mergeCell ref="A54:M54"/>
    <mergeCell ref="A57:M57"/>
    <mergeCell ref="A58:M58"/>
    <mergeCell ref="A41:B41"/>
    <mergeCell ref="A45:B45"/>
    <mergeCell ref="A46:B46"/>
    <mergeCell ref="A47:B47"/>
    <mergeCell ref="A49:B49"/>
    <mergeCell ref="A50:B50"/>
    <mergeCell ref="A33:B33"/>
    <mergeCell ref="A34:B34"/>
    <mergeCell ref="A35:M35"/>
    <mergeCell ref="A37:B37"/>
    <mergeCell ref="A38:B38"/>
    <mergeCell ref="A39:B39"/>
    <mergeCell ref="A20:B20"/>
    <mergeCell ref="A26:B26"/>
    <mergeCell ref="A27:B27"/>
    <mergeCell ref="A28:B28"/>
    <mergeCell ref="A29:M29"/>
    <mergeCell ref="A32:B32"/>
    <mergeCell ref="D13:D18"/>
    <mergeCell ref="E13:E18"/>
    <mergeCell ref="F13:F18"/>
    <mergeCell ref="J13:J18"/>
    <mergeCell ref="K13:L13"/>
    <mergeCell ref="M13:M18"/>
    <mergeCell ref="K14:K18"/>
    <mergeCell ref="L14:L18"/>
    <mergeCell ref="A1:M1"/>
    <mergeCell ref="A2:M2"/>
    <mergeCell ref="A12:A18"/>
    <mergeCell ref="B12:B18"/>
    <mergeCell ref="C12:C18"/>
    <mergeCell ref="D12:F12"/>
    <mergeCell ref="G12:G18"/>
    <mergeCell ref="H12:H18"/>
    <mergeCell ref="I12:I18"/>
    <mergeCell ref="J12:M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BG</cp:lastModifiedBy>
  <cp:lastPrinted>2017-04-28T09:30:27Z</cp:lastPrinted>
  <dcterms:created xsi:type="dcterms:W3CDTF">2011-12-11T10:20:19Z</dcterms:created>
  <dcterms:modified xsi:type="dcterms:W3CDTF">2018-04-09T11:45:13Z</dcterms:modified>
  <cp:category/>
  <cp:version/>
  <cp:contentType/>
  <cp:contentStatus/>
</cp:coreProperties>
</file>