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05" activeTab="0"/>
  </bookViews>
  <sheets>
    <sheet name="Licencjat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<sst xmlns="http://schemas.openxmlformats.org/spreadsheetml/2006/main" count="584" uniqueCount="118">
  <si>
    <t>Lp.</t>
  </si>
  <si>
    <t>ogółem</t>
  </si>
  <si>
    <t>Wychowanie fizyczne</t>
  </si>
  <si>
    <t>Technologie informacyjne</t>
  </si>
  <si>
    <t>I</t>
  </si>
  <si>
    <t>II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</si>
  <si>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</si>
  <si>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</si>
  <si>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</si>
  <si>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</si>
  <si>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</si>
  <si>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</si>
  <si>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</si>
  <si>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</si>
  <si>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x</t>
  </si>
  <si>
    <t>ćwiczenia**</t>
  </si>
  <si>
    <t>Nazwa modułu/przedmiotu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</si>
  <si>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</si>
  <si>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</si>
  <si>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</si>
  <si>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</si>
  <si>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</si>
  <si>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w tym: zajęcia zorganizowane</t>
  </si>
  <si>
    <t>Z</t>
  </si>
  <si>
    <t>Liczba pkt ECTS/ godz.dyd. (ogółem)</t>
  </si>
  <si>
    <t>Liczba pkt ECTS/ godz.dyd. (zajęcia praktyczne)</t>
  </si>
  <si>
    <t>Mikroekonomia</t>
  </si>
  <si>
    <t>E</t>
  </si>
  <si>
    <t>Matematyka</t>
  </si>
  <si>
    <t>Liczba pkt ECTS/ godz.dyd. (przedmioty fakultatywne)</t>
  </si>
  <si>
    <r>
      <t xml:space="preserve">Profil kształcenia: </t>
    </r>
    <r>
      <rPr>
        <sz val="11"/>
        <rFont val="Arial"/>
        <family val="2"/>
      </rPr>
      <t>ogólnoakademicki</t>
    </r>
  </si>
  <si>
    <r>
      <t xml:space="preserve">Forma studiów: </t>
    </r>
    <r>
      <rPr>
        <sz val="11"/>
        <rFont val="Arial"/>
        <family val="2"/>
      </rPr>
      <t>stacjonarne</t>
    </r>
  </si>
  <si>
    <r>
      <t>Forma kształcenia/poziom studiów:</t>
    </r>
    <r>
      <rPr>
        <sz val="11"/>
        <rFont val="Arial"/>
        <family val="2"/>
      </rPr>
      <t xml:space="preserve"> I stopnia</t>
    </r>
  </si>
  <si>
    <r>
      <t>Uzyskane kwalifikacje:</t>
    </r>
    <r>
      <rPr>
        <sz val="11"/>
        <rFont val="Arial"/>
        <family val="2"/>
      </rPr>
      <t xml:space="preserve"> I stopnia, tytuł licencjata</t>
    </r>
  </si>
  <si>
    <r>
      <t xml:space="preserve">Obszar kształcenia: </t>
    </r>
    <r>
      <rPr>
        <sz val="11"/>
        <rFont val="Arial"/>
        <family val="2"/>
      </rPr>
      <t>w zakresie nauk społecznych</t>
    </r>
  </si>
  <si>
    <t xml:space="preserve">Rok studiów: pierwszy   </t>
  </si>
  <si>
    <t xml:space="preserve">Semestr: pierwszy      </t>
  </si>
  <si>
    <t xml:space="preserve">Liczba pkt ECTS/ godz.dyd. w I semestrze </t>
  </si>
  <si>
    <t xml:space="preserve">Semestr: drugi     </t>
  </si>
  <si>
    <t>Prawo</t>
  </si>
  <si>
    <t>Statystyka opisowa</t>
  </si>
  <si>
    <t>Podstawy makroekonomii</t>
  </si>
  <si>
    <t>O Wymagania ogólne</t>
  </si>
  <si>
    <t>A Podstawowych</t>
  </si>
  <si>
    <t>B Kierunkowych</t>
  </si>
  <si>
    <t>E Inne wymagania</t>
  </si>
  <si>
    <t xml:space="preserve">Liczba pkt ECTS/ godz.dyd. w II semestrze </t>
  </si>
  <si>
    <t>III</t>
  </si>
  <si>
    <t>Polityka gospodarcza</t>
  </si>
  <si>
    <t>D Specjalizacyjnych</t>
  </si>
  <si>
    <t>Przedmiot do wyboru - F3</t>
  </si>
  <si>
    <t>Etykieta</t>
  </si>
  <si>
    <t>Ergonomia</t>
  </si>
  <si>
    <t>Ochrona własności intelektualnej</t>
  </si>
  <si>
    <r>
      <t xml:space="preserve">Profil kształcenia: </t>
    </r>
    <r>
      <rPr>
        <sz val="10"/>
        <rFont val="Arial"/>
        <family val="2"/>
      </rPr>
      <t>ogólnoakademicki</t>
    </r>
  </si>
  <si>
    <r>
      <t xml:space="preserve">Forma studiów: </t>
    </r>
    <r>
      <rPr>
        <sz val="10"/>
        <rFont val="Arial"/>
        <family val="2"/>
      </rPr>
      <t>stacjonarne</t>
    </r>
  </si>
  <si>
    <r>
      <t>Forma kształcenia/poziom studiów:</t>
    </r>
    <r>
      <rPr>
        <sz val="10"/>
        <rFont val="Arial"/>
        <family val="2"/>
      </rPr>
      <t xml:space="preserve"> I stopnia</t>
    </r>
  </si>
  <si>
    <r>
      <t>Uzyskane kwalifikacje:</t>
    </r>
    <r>
      <rPr>
        <sz val="10"/>
        <rFont val="Arial"/>
        <family val="2"/>
      </rPr>
      <t xml:space="preserve"> I stopnia, tytuł licencjata</t>
    </r>
  </si>
  <si>
    <r>
      <t xml:space="preserve">Obszar kształcenia: </t>
    </r>
    <r>
      <rPr>
        <sz val="10"/>
        <rFont val="Arial"/>
        <family val="2"/>
      </rPr>
      <t>w zakresie nauk społecznych</t>
    </r>
  </si>
  <si>
    <t xml:space="preserve">Liczba pkt ECTS/ godz.dyd. w III semestrze </t>
  </si>
  <si>
    <t xml:space="preserve">Rok studiów: drugi </t>
  </si>
  <si>
    <t xml:space="preserve">Semestr: czwarty   </t>
  </si>
  <si>
    <t>IV</t>
  </si>
  <si>
    <t>Podstawy wyceny</t>
  </si>
  <si>
    <t>Seminarium licencjackie</t>
  </si>
  <si>
    <t>Praktyka</t>
  </si>
  <si>
    <t>Praktyka kierunkowa</t>
  </si>
  <si>
    <t xml:space="preserve">Liczba pkt ECTS/ godz.dyd. w IV semestrze </t>
  </si>
  <si>
    <t>Semestr: piąty</t>
  </si>
  <si>
    <t>V</t>
  </si>
  <si>
    <t>Semestr: szósty</t>
  </si>
  <si>
    <t>Rok studiów: trzeci</t>
  </si>
  <si>
    <t>VI</t>
  </si>
  <si>
    <t>Analiza ekonomiczna</t>
  </si>
  <si>
    <t xml:space="preserve"> Plan studiów na kierunku ZARZĄDZANIE</t>
  </si>
  <si>
    <t>Przedmioty kształcenia ogólnego - F1</t>
  </si>
  <si>
    <t>Podstawy zarządzania</t>
  </si>
  <si>
    <t>Szkolenie w zakresie BHP</t>
  </si>
  <si>
    <t>Finanse</t>
  </si>
  <si>
    <t>Nauka o organizacji</t>
  </si>
  <si>
    <t>Zachowania organizacyjne</t>
  </si>
  <si>
    <t>Zarządzanie jakością</t>
  </si>
  <si>
    <t>Informatyka w zarządzaniu</t>
  </si>
  <si>
    <t>Marketing</t>
  </si>
  <si>
    <t>Rachunkowość finansowa</t>
  </si>
  <si>
    <t>Finanse przedsiębiorstw</t>
  </si>
  <si>
    <t>Zarządzanie operacyjne</t>
  </si>
  <si>
    <t>Badania marketingowe</t>
  </si>
  <si>
    <t>Procesy informacyjne w zarządzaniu</t>
  </si>
  <si>
    <t>Zarządzanie inwestycjami</t>
  </si>
  <si>
    <t>Doradztwo podatkowe</t>
  </si>
  <si>
    <t>Transport i spedycja</t>
  </si>
  <si>
    <t xml:space="preserve">Liczba pkt ECTS/ godz.dyd. w V semestrze </t>
  </si>
  <si>
    <t>Zarządzanie projektami</t>
  </si>
  <si>
    <t>Metody organizacji i zarządzania</t>
  </si>
  <si>
    <t>Podstawy ubezpieczeń</t>
  </si>
  <si>
    <t>Zarządzanie zasobami ludzkimi</t>
  </si>
  <si>
    <t xml:space="preserve">Semestr: trzeci   </t>
  </si>
  <si>
    <t>** ćwiczenia audytoryjne, laboratoryjne, projektowe, konwersatoria, seminaria i inne</t>
  </si>
  <si>
    <r>
      <t xml:space="preserve">Liczba pkt ECTS/ godz.dyd. </t>
    </r>
    <r>
      <rPr>
        <sz val="10"/>
        <rFont val="Arial"/>
        <family val="2"/>
      </rPr>
      <t>(przedmioty fakultatywne)</t>
    </r>
  </si>
  <si>
    <t>* inne np. godziny konsultacji (bezpośrednie, e-mailowe, etc.) - godziny nie są wliczone do pensum</t>
  </si>
  <si>
    <t>Przedmiot do wyboru - F3 (3,0 ECTS + 3,0 ECTS + 2,5 ECTS)</t>
  </si>
  <si>
    <t>Przedmiot do wyboru - F3 (2,5 ECTS + 2,5 ECTS)</t>
  </si>
  <si>
    <t xml:space="preserve">Liczba pkt ECTS/ godz.dyd. w VI semestrze </t>
  </si>
  <si>
    <t>Seminarium licencjackie (3,5 ECTS - semin. + 10,0 ECTS - pr. dypl.)</t>
  </si>
  <si>
    <t>Język obcy</t>
  </si>
  <si>
    <t>Przedmiot do wyboru - F2 (3,0 ECTS + 3,0 ECTS + 2,5 ECTS)</t>
  </si>
  <si>
    <t>Przedmiot do wyboru - F2 (2,5 ECTS + 2,5 ECTS)</t>
  </si>
  <si>
    <t>Przedmiot do wyboru - F3 (2,0 ECTS + 2,0 ECTS)</t>
  </si>
  <si>
    <t>Liczba godzin przypadająca na 1 ECTS: 27</t>
  </si>
  <si>
    <t>Efekty przedmiotowe każdego przedmiotu zostały przypisane do obszaru nauk społecznych</t>
  </si>
  <si>
    <t>ZO</t>
  </si>
  <si>
    <t>Społeczna odpowiedzialność w biznesie</t>
  </si>
  <si>
    <t>Zarządzanie marketingowe</t>
  </si>
  <si>
    <t>Audyt w podmiotach gospodarczych i instytucjach publicznych</t>
  </si>
  <si>
    <t>Obowiązuje od roku akademickiego 2017/2018</t>
  </si>
  <si>
    <t>Przedmiot do wyboru - F2 (2 + 1,5 ECTS)</t>
  </si>
  <si>
    <t>Plan uchwalony przez Radę Wydziału Nauk Ekonomicznych w dniu 22.03.2017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</si>
</sst>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32" borderId="28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170" fontId="0" fillId="0" borderId="2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9" xfId="0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70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40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170" fontId="4" fillId="0" borderId="2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wrapText="1"/>
    </xf>
    <xf numFmtId="0" fontId="5" fillId="32" borderId="2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10" xfId="0" applyFont="1" applyBorder="1" applyAlignment="1">
      <alignment/>
    </xf>
    <xf numFmtId="170" fontId="2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" fontId="0" fillId="0" borderId="19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70" fontId="0" fillId="0" borderId="17" xfId="0" applyNumberFormat="1" applyFont="1" applyFill="1" applyBorder="1" applyAlignment="1">
      <alignment horizontal="center"/>
    </xf>
    <xf numFmtId="170" fontId="5" fillId="32" borderId="20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 horizontal="center"/>
    </xf>
    <xf numFmtId="170" fontId="4" fillId="0" borderId="32" xfId="0" applyNumberFormat="1" applyFont="1" applyFill="1" applyBorder="1" applyAlignment="1">
      <alignment horizontal="center"/>
    </xf>
    <xf numFmtId="170" fontId="6" fillId="32" borderId="20" xfId="0" applyNumberFormat="1" applyFont="1" applyFill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0" fillId="0" borderId="0" xfId="59" applyFont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5" fillId="32" borderId="20" xfId="0" applyNumberFormat="1" applyFont="1" applyFill="1" applyBorder="1" applyAlignment="1">
      <alignment/>
    </xf>
    <xf numFmtId="2" fontId="6" fillId="32" borderId="20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6" fillId="32" borderId="20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0" fillId="32" borderId="20" xfId="0" applyNumberFormat="1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2" fontId="0" fillId="32" borderId="20" xfId="0" applyNumberFormat="1" applyFont="1" applyFill="1" applyBorder="1" applyAlignment="1">
      <alignment horizontal="center"/>
    </xf>
    <xf numFmtId="2" fontId="3" fillId="0" borderId="3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170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70" fontId="4" fillId="0" borderId="2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0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/>
    </xf>
    <xf numFmtId="0" fontId="5" fillId="32" borderId="20" xfId="0" applyFont="1" applyFill="1" applyBorder="1" applyAlignment="1">
      <alignment horizontal="left"/>
    </xf>
    <xf numFmtId="0" fontId="2" fillId="32" borderId="47" xfId="0" applyFont="1" applyFill="1" applyBorder="1" applyAlignment="1">
      <alignment vertical="center"/>
    </xf>
    <xf numFmtId="0" fontId="2" fillId="32" borderId="32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32" borderId="4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 textRotation="90"/>
    </xf>
    <xf numFmtId="49" fontId="2" fillId="32" borderId="32" xfId="0" applyNumberFormat="1" applyFont="1" applyFill="1" applyBorder="1" applyAlignment="1">
      <alignment horizontal="center" vertical="center" textRotation="90"/>
    </xf>
    <xf numFmtId="49" fontId="2" fillId="32" borderId="19" xfId="0" applyNumberFormat="1" applyFont="1" applyFill="1" applyBorder="1" applyAlignment="1">
      <alignment horizontal="center" vertical="center" textRotation="90"/>
    </xf>
    <xf numFmtId="0" fontId="0" fillId="0" borderId="41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2" borderId="47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vertical="center"/>
    </xf>
    <xf numFmtId="0" fontId="3" fillId="32" borderId="32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44" fontId="10" fillId="0" borderId="0" xfId="59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49" fontId="3" fillId="32" borderId="47" xfId="0" applyNumberFormat="1" applyFont="1" applyFill="1" applyBorder="1" applyAlignment="1">
      <alignment horizontal="center" vertical="center" textRotation="90"/>
    </xf>
    <xf numFmtId="49" fontId="3" fillId="32" borderId="32" xfId="0" applyNumberFormat="1" applyFont="1" applyFill="1" applyBorder="1" applyAlignment="1">
      <alignment horizontal="center" vertical="center" textRotation="90"/>
    </xf>
    <xf numFmtId="49" fontId="3" fillId="32" borderId="19" xfId="0" applyNumberFormat="1" applyFont="1" applyFill="1" applyBorder="1" applyAlignment="1">
      <alignment horizontal="center" vertical="center" textRotation="90"/>
    </xf>
    <xf numFmtId="0" fontId="3" fillId="32" borderId="40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2"/>
  <sheetViews>
    <sheetView tabSelected="1" zoomScalePageLayoutView="0" workbookViewId="0" topLeftCell="A1">
      <selection activeCell="A246" sqref="A246:M246"/>
    </sheetView>
  </sheetViews>
  <sheetFormatPr defaultColWidth="0" defaultRowHeight="12.75" zeroHeight="1"/>
  <cols>
    <col min="1" max="1" width="3.140625" style="0" customWidth="1"/>
    <col min="2" max="2" width="58.28125" style="0" customWidth="1"/>
    <col min="3" max="3" width="5.57421875" style="0" customWidth="1"/>
    <col min="4" max="4" width="8.7109375" style="0" customWidth="1"/>
    <col min="5" max="5" width="19.57421875" style="0" customWidth="1"/>
    <col min="6" max="6" width="12.7109375" style="0" customWidth="1"/>
    <col min="7" max="7" width="11.140625" style="0" customWidth="1"/>
    <col min="8" max="8" width="10.421875" style="0" customWidth="1"/>
    <col min="9" max="9" width="13.57421875" style="0" customWidth="1"/>
    <col min="10" max="10" width="8.140625" style="0" customWidth="1"/>
    <col min="11" max="11" width="9.421875" style="0" customWidth="1"/>
    <col min="12" max="12" width="13.421875" style="0" customWidth="1"/>
    <col min="13" max="13" width="7.00390625" style="0" customWidth="1"/>
    <col min="14" max="14" width="9.140625" style="0" customWidth="1"/>
    <col min="15" max="16384" width="0" style="0" hidden="1" customWidth="1"/>
  </cols>
  <sheetData>
    <row r="1" spans="1:13" ht="15.75">
      <c r="A1" s="269" t="s">
        <v>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5.75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">
      <c r="A3" s="1"/>
      <c r="B3" s="8" t="s">
        <v>30</v>
      </c>
      <c r="C3" s="8"/>
      <c r="D3" s="9"/>
      <c r="E3" s="1"/>
      <c r="F3" s="1"/>
      <c r="G3" s="1"/>
      <c r="H3" s="1"/>
      <c r="I3" s="1"/>
      <c r="J3" s="1"/>
      <c r="K3" s="1"/>
      <c r="L3" s="1"/>
      <c r="M3" s="1"/>
    </row>
    <row r="4" spans="2:6" ht="15">
      <c r="B4" s="10" t="s">
        <v>31</v>
      </c>
      <c r="C4" s="10"/>
      <c r="D4" s="10"/>
      <c r="F4" s="195" t="s">
        <v>117</v>
      </c>
    </row>
    <row r="5" spans="2:6" ht="15">
      <c r="B5" s="10" t="s">
        <v>32</v>
      </c>
      <c r="C5" s="10"/>
      <c r="D5" s="10"/>
      <c r="F5" s="47" t="s">
        <v>115</v>
      </c>
    </row>
    <row r="6" spans="2:4" ht="15">
      <c r="B6" s="10" t="s">
        <v>33</v>
      </c>
      <c r="C6" s="10"/>
      <c r="D6" s="10"/>
    </row>
    <row r="7" spans="2:4" ht="15">
      <c r="B7" s="10" t="s">
        <v>34</v>
      </c>
      <c r="C7" s="10"/>
      <c r="D7" s="10"/>
    </row>
    <row r="8" spans="2:4" ht="15">
      <c r="B8" s="10" t="s">
        <v>109</v>
      </c>
      <c r="C8" s="10"/>
      <c r="D8" s="10"/>
    </row>
    <row r="9" spans="2:4" ht="15">
      <c r="B9" s="10" t="s">
        <v>110</v>
      </c>
      <c r="C9" s="10"/>
      <c r="D9" s="10"/>
    </row>
    <row r="10" spans="2:7" ht="15">
      <c r="B10" s="11" t="s">
        <v>35</v>
      </c>
      <c r="G10" s="4"/>
    </row>
    <row r="11" spans="2:7" ht="15.75" thickBot="1">
      <c r="B11" s="11" t="s">
        <v>36</v>
      </c>
      <c r="G11" s="4"/>
    </row>
    <row r="12" spans="1:13" ht="13.5" thickBot="1">
      <c r="A12" s="253" t="s">
        <v>0</v>
      </c>
      <c r="B12" s="262" t="s">
        <v>16</v>
      </c>
      <c r="C12" s="278" t="s">
        <v>10</v>
      </c>
      <c r="D12" s="266" t="s">
        <v>11</v>
      </c>
      <c r="E12" s="267"/>
      <c r="F12" s="268"/>
      <c r="G12" s="265" t="s">
        <v>19</v>
      </c>
      <c r="H12" s="273" t="s">
        <v>20</v>
      </c>
      <c r="I12" s="265" t="s">
        <v>21</v>
      </c>
      <c r="J12" s="266" t="s">
        <v>13</v>
      </c>
      <c r="K12" s="267"/>
      <c r="L12" s="267"/>
      <c r="M12" s="268"/>
    </row>
    <row r="13" spans="1:13" ht="13.5" thickBot="1">
      <c r="A13" s="254"/>
      <c r="B13" s="263"/>
      <c r="C13" s="279"/>
      <c r="D13" s="249" t="s">
        <v>1</v>
      </c>
      <c r="E13" s="245" t="s">
        <v>17</v>
      </c>
      <c r="F13" s="247" t="s">
        <v>18</v>
      </c>
      <c r="G13" s="245"/>
      <c r="H13" s="274"/>
      <c r="I13" s="245"/>
      <c r="J13" s="249" t="s">
        <v>1</v>
      </c>
      <c r="K13" s="271" t="s">
        <v>22</v>
      </c>
      <c r="L13" s="272"/>
      <c r="M13" s="276" t="s">
        <v>12</v>
      </c>
    </row>
    <row r="14" spans="1:13" ht="12.75">
      <c r="A14" s="254"/>
      <c r="B14" s="263"/>
      <c r="C14" s="279"/>
      <c r="D14" s="249"/>
      <c r="E14" s="245"/>
      <c r="F14" s="247"/>
      <c r="G14" s="245"/>
      <c r="H14" s="274"/>
      <c r="I14" s="245"/>
      <c r="J14" s="249"/>
      <c r="K14" s="262" t="s">
        <v>6</v>
      </c>
      <c r="L14" s="262" t="s">
        <v>15</v>
      </c>
      <c r="M14" s="276"/>
    </row>
    <row r="15" spans="1:13" ht="12.75">
      <c r="A15" s="254"/>
      <c r="B15" s="263"/>
      <c r="C15" s="279"/>
      <c r="D15" s="249"/>
      <c r="E15" s="245"/>
      <c r="F15" s="247"/>
      <c r="G15" s="245"/>
      <c r="H15" s="274"/>
      <c r="I15" s="245"/>
      <c r="J15" s="249"/>
      <c r="K15" s="263"/>
      <c r="L15" s="263"/>
      <c r="M15" s="276"/>
    </row>
    <row r="16" spans="1:13" ht="12.75">
      <c r="A16" s="254"/>
      <c r="B16" s="263"/>
      <c r="C16" s="279"/>
      <c r="D16" s="249"/>
      <c r="E16" s="245"/>
      <c r="F16" s="247"/>
      <c r="G16" s="245"/>
      <c r="H16" s="274"/>
      <c r="I16" s="245"/>
      <c r="J16" s="249"/>
      <c r="K16" s="263"/>
      <c r="L16" s="263"/>
      <c r="M16" s="276"/>
    </row>
    <row r="17" spans="1:13" ht="12.75">
      <c r="A17" s="254"/>
      <c r="B17" s="263"/>
      <c r="C17" s="279"/>
      <c r="D17" s="249"/>
      <c r="E17" s="245"/>
      <c r="F17" s="247"/>
      <c r="G17" s="245"/>
      <c r="H17" s="274"/>
      <c r="I17" s="245"/>
      <c r="J17" s="249"/>
      <c r="K17" s="263"/>
      <c r="L17" s="263"/>
      <c r="M17" s="276"/>
    </row>
    <row r="18" spans="1:13" ht="13.5" thickBot="1">
      <c r="A18" s="255"/>
      <c r="B18" s="264"/>
      <c r="C18" s="280"/>
      <c r="D18" s="250"/>
      <c r="E18" s="246"/>
      <c r="F18" s="248"/>
      <c r="G18" s="246"/>
      <c r="H18" s="275"/>
      <c r="I18" s="246"/>
      <c r="J18" s="250"/>
      <c r="K18" s="264"/>
      <c r="L18" s="264"/>
      <c r="M18" s="277"/>
    </row>
    <row r="19" spans="1:13" ht="13.5" thickBot="1">
      <c r="A19" s="38"/>
      <c r="B19" s="39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4" s="12" customFormat="1" ht="15.75" thickBot="1">
      <c r="A20" s="251" t="s">
        <v>42</v>
      </c>
      <c r="B20" s="252"/>
      <c r="C20" s="51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13"/>
    </row>
    <row r="21" spans="1:13" ht="12.75">
      <c r="A21" s="96">
        <v>1</v>
      </c>
      <c r="B21" s="27" t="s">
        <v>105</v>
      </c>
      <c r="C21" s="97" t="s">
        <v>4</v>
      </c>
      <c r="D21" s="29">
        <v>2</v>
      </c>
      <c r="E21" s="183">
        <f>(K21+L21+M21)/27</f>
        <v>1.2222222222222223</v>
      </c>
      <c r="F21" s="183">
        <f>D21-E21</f>
        <v>0.7777777777777777</v>
      </c>
      <c r="G21" s="183">
        <f>(L21+M21)/27</f>
        <v>1.2222222222222223</v>
      </c>
      <c r="H21" s="28" t="s">
        <v>111</v>
      </c>
      <c r="I21" s="30" t="s">
        <v>7</v>
      </c>
      <c r="J21" s="28">
        <f>K21+L21</f>
        <v>30</v>
      </c>
      <c r="K21" s="28"/>
      <c r="L21" s="28">
        <v>30</v>
      </c>
      <c r="M21" s="28">
        <v>3</v>
      </c>
    </row>
    <row r="22" spans="1:13" ht="12.75">
      <c r="A22" s="58">
        <v>2</v>
      </c>
      <c r="B22" s="33" t="s">
        <v>3</v>
      </c>
      <c r="C22" s="162" t="s">
        <v>4</v>
      </c>
      <c r="D22" s="56">
        <v>2</v>
      </c>
      <c r="E22" s="184">
        <f>(K22+L22+M22)/27</f>
        <v>1.2222222222222223</v>
      </c>
      <c r="F22" s="184">
        <f>D22-E22</f>
        <v>0.7777777777777777</v>
      </c>
      <c r="G22" s="184">
        <f>(L22+M22)/27</f>
        <v>1.2222222222222223</v>
      </c>
      <c r="H22" s="172" t="s">
        <v>111</v>
      </c>
      <c r="I22" s="42" t="s">
        <v>7</v>
      </c>
      <c r="J22" s="32">
        <f>K22+L22</f>
        <v>30</v>
      </c>
      <c r="K22" s="32"/>
      <c r="L22" s="32">
        <v>30</v>
      </c>
      <c r="M22" s="32">
        <v>3</v>
      </c>
    </row>
    <row r="23" spans="1:13" ht="13.5" thickBot="1">
      <c r="A23" s="90">
        <v>3</v>
      </c>
      <c r="B23" s="87" t="s">
        <v>75</v>
      </c>
      <c r="C23" s="163" t="s">
        <v>4</v>
      </c>
      <c r="D23" s="89">
        <v>2</v>
      </c>
      <c r="E23" s="185">
        <f>(K23+L23+M23)/27</f>
        <v>1.2222222222222223</v>
      </c>
      <c r="F23" s="185">
        <f>D23-E23</f>
        <v>0.7777777777777777</v>
      </c>
      <c r="G23" s="185">
        <f>(L23+M23)/27</f>
        <v>0.1111111111111111</v>
      </c>
      <c r="H23" s="86" t="s">
        <v>111</v>
      </c>
      <c r="I23" s="164" t="s">
        <v>8</v>
      </c>
      <c r="J23" s="86">
        <f>K23+L23</f>
        <v>30</v>
      </c>
      <c r="K23" s="86">
        <v>30</v>
      </c>
      <c r="L23" s="86"/>
      <c r="M23" s="46">
        <v>3</v>
      </c>
    </row>
    <row r="24" spans="1:13" ht="12.75">
      <c r="A24" s="260" t="s">
        <v>24</v>
      </c>
      <c r="B24" s="261"/>
      <c r="C24" s="59"/>
      <c r="D24" s="61">
        <f>SUM(D21:D23)</f>
        <v>6</v>
      </c>
      <c r="E24" s="186">
        <f>SUM(E21:E23)</f>
        <v>3.666666666666667</v>
      </c>
      <c r="F24" s="186">
        <f>SUM(F21:F23)</f>
        <v>2.333333333333333</v>
      </c>
      <c r="G24" s="186">
        <f>SUM(G21:G23)</f>
        <v>2.555555555555556</v>
      </c>
      <c r="H24" s="60" t="s">
        <v>14</v>
      </c>
      <c r="I24" s="62" t="s">
        <v>14</v>
      </c>
      <c r="J24" s="60">
        <f>SUM(J21:J23)</f>
        <v>90</v>
      </c>
      <c r="K24" s="60">
        <f>SUM(K21:K23)</f>
        <v>30</v>
      </c>
      <c r="L24" s="60">
        <f>SUM(L21:L23)</f>
        <v>60</v>
      </c>
      <c r="M24" s="60">
        <f>SUM(M21:M23)</f>
        <v>9</v>
      </c>
    </row>
    <row r="25" spans="1:13" ht="12.75">
      <c r="A25" s="256" t="s">
        <v>25</v>
      </c>
      <c r="B25" s="257"/>
      <c r="C25" s="98"/>
      <c r="D25" s="187"/>
      <c r="E25" s="199"/>
      <c r="F25" s="199"/>
      <c r="G25" s="199"/>
      <c r="H25" s="99" t="s">
        <v>14</v>
      </c>
      <c r="I25" s="100" t="s">
        <v>14</v>
      </c>
      <c r="J25" s="99"/>
      <c r="K25" s="99"/>
      <c r="L25" s="99">
        <f>L24</f>
        <v>60</v>
      </c>
      <c r="M25" s="100"/>
    </row>
    <row r="26" spans="1:13" ht="13.5" thickBot="1">
      <c r="A26" s="258" t="s">
        <v>99</v>
      </c>
      <c r="B26" s="259"/>
      <c r="C26" s="101"/>
      <c r="D26" s="68">
        <v>4</v>
      </c>
      <c r="E26" s="200">
        <v>2.44</v>
      </c>
      <c r="F26" s="200">
        <v>1.56</v>
      </c>
      <c r="G26" s="200">
        <v>1.33</v>
      </c>
      <c r="H26" s="102" t="s">
        <v>14</v>
      </c>
      <c r="I26" s="103" t="s">
        <v>14</v>
      </c>
      <c r="J26" s="67">
        <v>60</v>
      </c>
      <c r="K26" s="67">
        <f>K23</f>
        <v>30</v>
      </c>
      <c r="L26" s="67">
        <v>30</v>
      </c>
      <c r="M26" s="67">
        <v>6</v>
      </c>
    </row>
    <row r="27" spans="1:14" s="12" customFormat="1" ht="15.75" thickBot="1">
      <c r="A27" s="251" t="s">
        <v>43</v>
      </c>
      <c r="B27" s="252"/>
      <c r="C27" s="165"/>
      <c r="D27" s="165"/>
      <c r="E27" s="201"/>
      <c r="F27" s="202"/>
      <c r="G27" s="202"/>
      <c r="H27" s="52"/>
      <c r="I27" s="52"/>
      <c r="J27" s="52"/>
      <c r="K27" s="52"/>
      <c r="L27" s="52"/>
      <c r="M27" s="53"/>
      <c r="N27" s="13"/>
    </row>
    <row r="28" spans="1:13" ht="12.75">
      <c r="A28" s="96">
        <v>1</v>
      </c>
      <c r="B28" s="31" t="s">
        <v>26</v>
      </c>
      <c r="C28" s="96" t="s">
        <v>4</v>
      </c>
      <c r="D28" s="28">
        <v>3.5</v>
      </c>
      <c r="E28" s="183">
        <f>(K28+L28+M28)/27</f>
        <v>1.8518518518518519</v>
      </c>
      <c r="F28" s="183">
        <f>D28-E28</f>
        <v>1.6481481481481481</v>
      </c>
      <c r="G28" s="183">
        <f>(L28+M28)/27</f>
        <v>1.2962962962962963</v>
      </c>
      <c r="H28" s="28" t="s">
        <v>27</v>
      </c>
      <c r="I28" s="43" t="s">
        <v>7</v>
      </c>
      <c r="J28" s="28">
        <f>K28+L28</f>
        <v>45</v>
      </c>
      <c r="K28" s="28">
        <v>15</v>
      </c>
      <c r="L28" s="28">
        <v>30</v>
      </c>
      <c r="M28" s="55">
        <v>5</v>
      </c>
    </row>
    <row r="29" spans="1:13" ht="12.75">
      <c r="A29" s="32">
        <v>2</v>
      </c>
      <c r="B29" s="166" t="s">
        <v>28</v>
      </c>
      <c r="C29" s="58" t="s">
        <v>4</v>
      </c>
      <c r="D29" s="32">
        <v>3.5</v>
      </c>
      <c r="E29" s="184">
        <f>(K29+L29+M29)/27</f>
        <v>1.8518518518518519</v>
      </c>
      <c r="F29" s="184">
        <f>D29-E29</f>
        <v>1.6481481481481481</v>
      </c>
      <c r="G29" s="184">
        <f>(L29+M29)/27</f>
        <v>1.2962962962962963</v>
      </c>
      <c r="H29" s="32" t="s">
        <v>27</v>
      </c>
      <c r="I29" s="42" t="s">
        <v>7</v>
      </c>
      <c r="J29" s="32">
        <f>K29+L29</f>
        <v>45</v>
      </c>
      <c r="K29" s="32">
        <v>15</v>
      </c>
      <c r="L29" s="32">
        <v>30</v>
      </c>
      <c r="M29" s="57">
        <v>5</v>
      </c>
    </row>
    <row r="30" spans="1:13" ht="12.75">
      <c r="A30" s="32">
        <v>3</v>
      </c>
      <c r="B30" s="166" t="s">
        <v>76</v>
      </c>
      <c r="C30" s="58" t="s">
        <v>4</v>
      </c>
      <c r="D30" s="32">
        <v>5.5</v>
      </c>
      <c r="E30" s="184">
        <f>(K30+L30+M30)/27</f>
        <v>2.4074074074074074</v>
      </c>
      <c r="F30" s="184">
        <f>D30-E30</f>
        <v>3.0925925925925926</v>
      </c>
      <c r="G30" s="184">
        <f>(L30+M30)/27</f>
        <v>1.2962962962962963</v>
      </c>
      <c r="H30" s="32" t="s">
        <v>27</v>
      </c>
      <c r="I30" s="42" t="s">
        <v>7</v>
      </c>
      <c r="J30" s="32">
        <f>K30+L30</f>
        <v>60</v>
      </c>
      <c r="K30" s="32">
        <v>30</v>
      </c>
      <c r="L30" s="32">
        <v>30</v>
      </c>
      <c r="M30" s="57">
        <v>5</v>
      </c>
    </row>
    <row r="31" spans="1:13" ht="13.5" thickBot="1">
      <c r="A31" s="46">
        <v>4</v>
      </c>
      <c r="B31" s="72" t="s">
        <v>39</v>
      </c>
      <c r="C31" s="96" t="s">
        <v>4</v>
      </c>
      <c r="D31" s="44">
        <v>2.5</v>
      </c>
      <c r="E31" s="185">
        <f>(K31+L31+M31)/27</f>
        <v>1.2222222222222223</v>
      </c>
      <c r="F31" s="185">
        <f>D31-E31</f>
        <v>1.2777777777777777</v>
      </c>
      <c r="G31" s="185">
        <f>(L31+M31)/27</f>
        <v>0.1111111111111111</v>
      </c>
      <c r="H31" s="44" t="s">
        <v>111</v>
      </c>
      <c r="I31" s="43" t="s">
        <v>7</v>
      </c>
      <c r="J31" s="44">
        <f>K31+L31</f>
        <v>30</v>
      </c>
      <c r="K31" s="44">
        <v>30</v>
      </c>
      <c r="L31" s="46"/>
      <c r="M31" s="92">
        <v>3</v>
      </c>
    </row>
    <row r="32" spans="1:13" s="7" customFormat="1" ht="12.75">
      <c r="A32" s="260" t="s">
        <v>24</v>
      </c>
      <c r="B32" s="261"/>
      <c r="C32" s="59"/>
      <c r="D32" s="61">
        <f>SUM(D28:D31)</f>
        <v>15</v>
      </c>
      <c r="E32" s="186">
        <f>SUM(E28:E31)</f>
        <v>7.333333333333333</v>
      </c>
      <c r="F32" s="186">
        <f>SUM(F28:F31)</f>
        <v>7.666666666666667</v>
      </c>
      <c r="G32" s="186">
        <f>SUM(G28:G31)</f>
        <v>4</v>
      </c>
      <c r="H32" s="60" t="s">
        <v>14</v>
      </c>
      <c r="I32" s="62" t="s">
        <v>14</v>
      </c>
      <c r="J32" s="60">
        <f>SUM(J28:J31)</f>
        <v>180</v>
      </c>
      <c r="K32" s="60">
        <f>SUM(K28:K31)</f>
        <v>90</v>
      </c>
      <c r="L32" s="60">
        <f>SUM(L28:L31)</f>
        <v>90</v>
      </c>
      <c r="M32" s="85">
        <f>SUM(M28:M31)</f>
        <v>18</v>
      </c>
    </row>
    <row r="33" spans="1:13" s="7" customFormat="1" ht="12.75">
      <c r="A33" s="256" t="s">
        <v>25</v>
      </c>
      <c r="B33" s="257"/>
      <c r="C33" s="63"/>
      <c r="D33" s="64"/>
      <c r="E33" s="203"/>
      <c r="F33" s="203"/>
      <c r="G33" s="203"/>
      <c r="H33" s="64" t="s">
        <v>14</v>
      </c>
      <c r="I33" s="65" t="s">
        <v>14</v>
      </c>
      <c r="J33" s="64"/>
      <c r="K33" s="64"/>
      <c r="L33" s="64">
        <f>L32</f>
        <v>90</v>
      </c>
      <c r="M33" s="65"/>
    </row>
    <row r="34" spans="1:13" s="7" customFormat="1" ht="13.5" thickBot="1">
      <c r="A34" s="281" t="s">
        <v>29</v>
      </c>
      <c r="B34" s="282"/>
      <c r="C34" s="66"/>
      <c r="D34" s="67"/>
      <c r="E34" s="200"/>
      <c r="F34" s="200"/>
      <c r="G34" s="200"/>
      <c r="H34" s="67" t="s">
        <v>14</v>
      </c>
      <c r="I34" s="69" t="s">
        <v>14</v>
      </c>
      <c r="J34" s="67"/>
      <c r="K34" s="67"/>
      <c r="L34" s="67"/>
      <c r="M34" s="69"/>
    </row>
    <row r="35" spans="1:13" s="13" customFormat="1" ht="15.75" thickBot="1">
      <c r="A35" s="251" t="s">
        <v>44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83"/>
    </row>
    <row r="36" spans="1:13" ht="13.5" thickBot="1">
      <c r="A36" s="22">
        <v>1</v>
      </c>
      <c r="B36" s="173" t="s">
        <v>106</v>
      </c>
      <c r="C36" s="22" t="s">
        <v>4</v>
      </c>
      <c r="D36" s="24">
        <v>8.5</v>
      </c>
      <c r="E36" s="204">
        <f>(K36+L36+M36)/27</f>
        <v>3.5185185185185186</v>
      </c>
      <c r="F36" s="204">
        <f>D36-E36</f>
        <v>4.981481481481481</v>
      </c>
      <c r="G36" s="204">
        <f>(L36+M36)/27</f>
        <v>0.18518518518518517</v>
      </c>
      <c r="H36" s="24" t="s">
        <v>111</v>
      </c>
      <c r="I36" s="23" t="s">
        <v>8</v>
      </c>
      <c r="J36" s="24">
        <f>K36+L36</f>
        <v>90</v>
      </c>
      <c r="K36" s="24">
        <v>90</v>
      </c>
      <c r="L36" s="24"/>
      <c r="M36" s="174">
        <v>5</v>
      </c>
    </row>
    <row r="37" spans="1:13" s="7" customFormat="1" ht="12.75">
      <c r="A37" s="260" t="s">
        <v>24</v>
      </c>
      <c r="B37" s="261"/>
      <c r="C37" s="59"/>
      <c r="D37" s="60">
        <f>SUM(D36)</f>
        <v>8.5</v>
      </c>
      <c r="E37" s="186">
        <f>SUM(E36)</f>
        <v>3.5185185185185186</v>
      </c>
      <c r="F37" s="186">
        <f>SUM(F36)</f>
        <v>4.981481481481481</v>
      </c>
      <c r="G37" s="186">
        <f>SUM(G36)</f>
        <v>0.18518518518518517</v>
      </c>
      <c r="H37" s="60" t="s">
        <v>14</v>
      </c>
      <c r="I37" s="62" t="s">
        <v>14</v>
      </c>
      <c r="J37" s="60">
        <f>J36</f>
        <v>90</v>
      </c>
      <c r="K37" s="60">
        <f>K36</f>
        <v>90</v>
      </c>
      <c r="L37" s="60"/>
      <c r="M37" s="85">
        <f>M36</f>
        <v>5</v>
      </c>
    </row>
    <row r="38" spans="1:13" s="7" customFormat="1" ht="12.75">
      <c r="A38" s="256" t="s">
        <v>25</v>
      </c>
      <c r="B38" s="257"/>
      <c r="C38" s="63"/>
      <c r="D38" s="64"/>
      <c r="E38" s="203"/>
      <c r="F38" s="203"/>
      <c r="G38" s="203"/>
      <c r="H38" s="64" t="s">
        <v>14</v>
      </c>
      <c r="I38" s="65" t="s">
        <v>14</v>
      </c>
      <c r="J38" s="64"/>
      <c r="K38" s="64"/>
      <c r="L38" s="64"/>
      <c r="M38" s="65"/>
    </row>
    <row r="39" spans="1:13" s="7" customFormat="1" ht="13.5" thickBot="1">
      <c r="A39" s="281" t="s">
        <v>29</v>
      </c>
      <c r="B39" s="282"/>
      <c r="C39" s="66"/>
      <c r="D39" s="68">
        <f>SUM(D36)</f>
        <v>8.5</v>
      </c>
      <c r="E39" s="200">
        <f>SUM(E36)</f>
        <v>3.5185185185185186</v>
      </c>
      <c r="F39" s="200">
        <f>SUM(F36)</f>
        <v>4.981481481481481</v>
      </c>
      <c r="G39" s="200">
        <f>SUM(G36)</f>
        <v>0.18518518518518517</v>
      </c>
      <c r="H39" s="67" t="s">
        <v>14</v>
      </c>
      <c r="I39" s="69" t="s">
        <v>14</v>
      </c>
      <c r="J39" s="67">
        <f>SUM(J36)</f>
        <v>90</v>
      </c>
      <c r="K39" s="67">
        <f>SUM(K36)</f>
        <v>90</v>
      </c>
      <c r="L39" s="67">
        <f>SUM(L36)</f>
        <v>0</v>
      </c>
      <c r="M39" s="70">
        <f>SUM(M36)</f>
        <v>5</v>
      </c>
    </row>
    <row r="40" spans="1:13" s="7" customFormat="1" ht="13.5" thickBot="1">
      <c r="A40" s="175"/>
      <c r="B40" s="176"/>
      <c r="C40" s="177"/>
      <c r="D40" s="178"/>
      <c r="E40" s="205"/>
      <c r="F40" s="205"/>
      <c r="G40" s="205"/>
      <c r="H40" s="178"/>
      <c r="I40" s="178"/>
      <c r="J40" s="178"/>
      <c r="K40" s="178"/>
      <c r="L40" s="178"/>
      <c r="M40" s="103"/>
    </row>
    <row r="41" spans="1:14" s="12" customFormat="1" ht="15.75" thickBot="1">
      <c r="A41" s="251" t="s">
        <v>45</v>
      </c>
      <c r="B41" s="252"/>
      <c r="C41" s="51"/>
      <c r="D41" s="52"/>
      <c r="E41" s="202"/>
      <c r="F41" s="202"/>
      <c r="G41" s="202"/>
      <c r="H41" s="52"/>
      <c r="I41" s="52"/>
      <c r="J41" s="52"/>
      <c r="K41" s="52"/>
      <c r="L41" s="52"/>
      <c r="M41" s="53"/>
      <c r="N41" s="13"/>
    </row>
    <row r="42" spans="1:13" ht="13.5" thickBot="1">
      <c r="A42" s="24">
        <v>1</v>
      </c>
      <c r="B42" s="179" t="s">
        <v>77</v>
      </c>
      <c r="C42" s="93"/>
      <c r="D42" s="50">
        <v>0.5</v>
      </c>
      <c r="E42" s="206">
        <v>0.5</v>
      </c>
      <c r="F42" s="204">
        <f>D42-E42</f>
        <v>0</v>
      </c>
      <c r="G42" s="204">
        <f>(L42+M42)/27</f>
        <v>0</v>
      </c>
      <c r="H42" s="180" t="s">
        <v>23</v>
      </c>
      <c r="I42" s="181" t="s">
        <v>7</v>
      </c>
      <c r="J42" s="24">
        <f>K42+L42+M42</f>
        <v>4</v>
      </c>
      <c r="K42" s="24">
        <v>4</v>
      </c>
      <c r="L42" s="93"/>
      <c r="M42" s="182">
        <v>0</v>
      </c>
    </row>
    <row r="43" spans="1:13" ht="13.5" thickBot="1">
      <c r="A43" s="167"/>
      <c r="B43" s="25"/>
      <c r="C43" s="25"/>
      <c r="D43" s="40"/>
      <c r="E43" s="207"/>
      <c r="F43" s="208"/>
      <c r="G43" s="209"/>
      <c r="H43" s="168"/>
      <c r="I43" s="169"/>
      <c r="J43" s="37"/>
      <c r="K43" s="37"/>
      <c r="L43" s="37"/>
      <c r="M43" s="26"/>
    </row>
    <row r="44" spans="1:14" s="12" customFormat="1" ht="15.75" thickBot="1">
      <c r="A44" s="251" t="s">
        <v>37</v>
      </c>
      <c r="B44" s="252"/>
      <c r="C44" s="52"/>
      <c r="D44" s="71"/>
      <c r="E44" s="210"/>
      <c r="F44" s="210"/>
      <c r="G44" s="210"/>
      <c r="H44" s="71"/>
      <c r="I44" s="71"/>
      <c r="J44" s="52"/>
      <c r="K44" s="52"/>
      <c r="L44" s="52"/>
      <c r="M44" s="53"/>
      <c r="N44" s="13"/>
    </row>
    <row r="45" spans="1:13" ht="12.75">
      <c r="A45" s="284" t="s">
        <v>25</v>
      </c>
      <c r="B45" s="285"/>
      <c r="C45" s="73"/>
      <c r="D45" s="74"/>
      <c r="E45" s="211"/>
      <c r="F45" s="212"/>
      <c r="G45" s="213"/>
      <c r="H45" s="31"/>
      <c r="I45" s="75"/>
      <c r="J45" s="31"/>
      <c r="K45" s="75"/>
      <c r="L45" s="31"/>
      <c r="M45" s="41"/>
    </row>
    <row r="46" spans="1:13" ht="13.5" thickBot="1">
      <c r="A46" s="286" t="s">
        <v>99</v>
      </c>
      <c r="B46" s="287"/>
      <c r="C46" s="34"/>
      <c r="D46" s="77">
        <f>D26+D39</f>
        <v>12.5</v>
      </c>
      <c r="E46" s="214">
        <f>E26+E39</f>
        <v>5.9585185185185185</v>
      </c>
      <c r="F46" s="214">
        <f>F26+F39</f>
        <v>6.5414814814814815</v>
      </c>
      <c r="G46" s="214">
        <f>G26+G39</f>
        <v>1.5151851851851852</v>
      </c>
      <c r="H46" s="34"/>
      <c r="I46" s="34"/>
      <c r="J46" s="76">
        <f>J26+J34+J39</f>
        <v>150</v>
      </c>
      <c r="K46" s="76">
        <f>K26+K34+K39</f>
        <v>120</v>
      </c>
      <c r="L46" s="76">
        <f>L26+L34+L39</f>
        <v>30</v>
      </c>
      <c r="M46" s="76">
        <f>M26+M34+M39</f>
        <v>11</v>
      </c>
    </row>
    <row r="47" spans="1:13" ht="13.5" thickBot="1">
      <c r="A47" s="288" t="s">
        <v>24</v>
      </c>
      <c r="B47" s="289"/>
      <c r="C47" s="79"/>
      <c r="D47" s="80">
        <f>SUM(D24,D32,D37,D42)</f>
        <v>30</v>
      </c>
      <c r="E47" s="215">
        <f>SUM(E24,E32,E37,E42)</f>
        <v>15.018518518518519</v>
      </c>
      <c r="F47" s="215">
        <f>SUM(F24,F32,F37,F42)</f>
        <v>14.981481481481481</v>
      </c>
      <c r="G47" s="215">
        <f>SUM(G24,G32,G37,G42)</f>
        <v>6.7407407407407405</v>
      </c>
      <c r="H47" s="93"/>
      <c r="I47" s="93"/>
      <c r="J47" s="82">
        <f>SUM(J24,J32,J37,J42)</f>
        <v>364</v>
      </c>
      <c r="K47" s="82">
        <f>SUM(K24,K32,K37,K42)</f>
        <v>214</v>
      </c>
      <c r="L47" s="82">
        <f>SUM(L24,L32,L37,L42)</f>
        <v>150</v>
      </c>
      <c r="M47" s="82">
        <f>SUM(M24,M32,M37,M42)</f>
        <v>32</v>
      </c>
    </row>
    <row r="48" spans="1:13" ht="12.75">
      <c r="A48" s="290" t="s">
        <v>100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</row>
    <row r="49" spans="1:13" ht="12.75">
      <c r="A49" s="291" t="s">
        <v>98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</row>
    <row r="50" spans="1:13" ht="12.75">
      <c r="A50" s="3"/>
      <c r="B50" s="6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</row>
    <row r="51" spans="1:13" ht="15.75">
      <c r="A51" s="269" t="s">
        <v>74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  <row r="52" spans="1:13" ht="12.75">
      <c r="A52" s="3"/>
      <c r="B52" s="6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</row>
    <row r="53" spans="1:13" ht="15">
      <c r="A53" s="1"/>
      <c r="B53" s="8" t="s">
        <v>30</v>
      </c>
      <c r="C53" s="8"/>
      <c r="D53" s="9"/>
      <c r="E53" s="1"/>
      <c r="F53" s="1"/>
      <c r="G53" s="1"/>
      <c r="H53" s="1"/>
      <c r="I53" s="1"/>
      <c r="J53" s="1"/>
      <c r="K53" s="1"/>
      <c r="L53" s="1"/>
      <c r="M53" s="1"/>
    </row>
    <row r="54" spans="2:6" ht="15">
      <c r="B54" s="10" t="s">
        <v>31</v>
      </c>
      <c r="C54" s="10"/>
      <c r="D54" s="10"/>
      <c r="F54" s="195" t="s">
        <v>117</v>
      </c>
    </row>
    <row r="55" spans="2:6" ht="15">
      <c r="B55" s="10" t="s">
        <v>32</v>
      </c>
      <c r="C55" s="10"/>
      <c r="D55" s="10"/>
      <c r="F55" s="47" t="s">
        <v>115</v>
      </c>
    </row>
    <row r="56" spans="2:4" ht="15">
      <c r="B56" s="10" t="s">
        <v>33</v>
      </c>
      <c r="C56" s="10"/>
      <c r="D56" s="10"/>
    </row>
    <row r="57" spans="2:4" ht="15">
      <c r="B57" s="10" t="s">
        <v>34</v>
      </c>
      <c r="C57" s="10"/>
      <c r="D57" s="10"/>
    </row>
    <row r="58" spans="2:4" ht="15">
      <c r="B58" s="10" t="s">
        <v>109</v>
      </c>
      <c r="C58" s="10"/>
      <c r="D58" s="10"/>
    </row>
    <row r="59" spans="2:4" ht="15">
      <c r="B59" s="10" t="s">
        <v>110</v>
      </c>
      <c r="C59" s="10"/>
      <c r="D59" s="10"/>
    </row>
    <row r="60" spans="2:7" ht="15">
      <c r="B60" s="11" t="s">
        <v>35</v>
      </c>
      <c r="G60" s="4"/>
    </row>
    <row r="61" spans="2:7" ht="15.75" thickBot="1">
      <c r="B61" s="11" t="s">
        <v>38</v>
      </c>
      <c r="G61" s="4"/>
    </row>
    <row r="62" spans="1:13" ht="13.5" thickBot="1">
      <c r="A62" s="253" t="s">
        <v>0</v>
      </c>
      <c r="B62" s="262" t="s">
        <v>16</v>
      </c>
      <c r="C62" s="278" t="s">
        <v>10</v>
      </c>
      <c r="D62" s="266" t="s">
        <v>11</v>
      </c>
      <c r="E62" s="267"/>
      <c r="F62" s="268"/>
      <c r="G62" s="265" t="s">
        <v>19</v>
      </c>
      <c r="H62" s="273" t="s">
        <v>20</v>
      </c>
      <c r="I62" s="265" t="s">
        <v>21</v>
      </c>
      <c r="J62" s="266" t="s">
        <v>13</v>
      </c>
      <c r="K62" s="267"/>
      <c r="L62" s="267"/>
      <c r="M62" s="268"/>
    </row>
    <row r="63" spans="1:13" ht="13.5" thickBot="1">
      <c r="A63" s="254"/>
      <c r="B63" s="263"/>
      <c r="C63" s="279"/>
      <c r="D63" s="249" t="s">
        <v>1</v>
      </c>
      <c r="E63" s="245" t="s">
        <v>17</v>
      </c>
      <c r="F63" s="247" t="s">
        <v>18</v>
      </c>
      <c r="G63" s="245"/>
      <c r="H63" s="274"/>
      <c r="I63" s="245"/>
      <c r="J63" s="249" t="s">
        <v>1</v>
      </c>
      <c r="K63" s="271" t="s">
        <v>22</v>
      </c>
      <c r="L63" s="272"/>
      <c r="M63" s="276" t="s">
        <v>12</v>
      </c>
    </row>
    <row r="64" spans="1:13" ht="12.75">
      <c r="A64" s="254"/>
      <c r="B64" s="263"/>
      <c r="C64" s="279"/>
      <c r="D64" s="249"/>
      <c r="E64" s="245"/>
      <c r="F64" s="247"/>
      <c r="G64" s="245"/>
      <c r="H64" s="274"/>
      <c r="I64" s="245"/>
      <c r="J64" s="249"/>
      <c r="K64" s="262" t="s">
        <v>6</v>
      </c>
      <c r="L64" s="262" t="s">
        <v>15</v>
      </c>
      <c r="M64" s="276"/>
    </row>
    <row r="65" spans="1:13" ht="12.75">
      <c r="A65" s="254"/>
      <c r="B65" s="263"/>
      <c r="C65" s="279"/>
      <c r="D65" s="249"/>
      <c r="E65" s="245"/>
      <c r="F65" s="247"/>
      <c r="G65" s="245"/>
      <c r="H65" s="274"/>
      <c r="I65" s="245"/>
      <c r="J65" s="249"/>
      <c r="K65" s="263"/>
      <c r="L65" s="263"/>
      <c r="M65" s="276"/>
    </row>
    <row r="66" spans="1:13" ht="12.75">
      <c r="A66" s="254"/>
      <c r="B66" s="263"/>
      <c r="C66" s="279"/>
      <c r="D66" s="249"/>
      <c r="E66" s="245"/>
      <c r="F66" s="247"/>
      <c r="G66" s="245"/>
      <c r="H66" s="274"/>
      <c r="I66" s="245"/>
      <c r="J66" s="249"/>
      <c r="K66" s="263"/>
      <c r="L66" s="263"/>
      <c r="M66" s="276"/>
    </row>
    <row r="67" spans="1:13" ht="12.75">
      <c r="A67" s="254"/>
      <c r="B67" s="263"/>
      <c r="C67" s="279"/>
      <c r="D67" s="249"/>
      <c r="E67" s="245"/>
      <c r="F67" s="247"/>
      <c r="G67" s="245"/>
      <c r="H67" s="274"/>
      <c r="I67" s="245"/>
      <c r="J67" s="249"/>
      <c r="K67" s="263"/>
      <c r="L67" s="263"/>
      <c r="M67" s="276"/>
    </row>
    <row r="68" spans="1:13" ht="13.5" thickBot="1">
      <c r="A68" s="255"/>
      <c r="B68" s="264"/>
      <c r="C68" s="280"/>
      <c r="D68" s="250"/>
      <c r="E68" s="246"/>
      <c r="F68" s="248"/>
      <c r="G68" s="246"/>
      <c r="H68" s="275"/>
      <c r="I68" s="246"/>
      <c r="J68" s="250"/>
      <c r="K68" s="264"/>
      <c r="L68" s="264"/>
      <c r="M68" s="277"/>
    </row>
    <row r="69" spans="1:13" ht="13.5" thickBot="1">
      <c r="A69" s="38"/>
      <c r="B69" s="39" t="s">
        <v>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6"/>
    </row>
    <row r="70" spans="1:13" ht="15.75" thickBot="1">
      <c r="A70" s="251" t="s">
        <v>42</v>
      </c>
      <c r="B70" s="252"/>
      <c r="C70" s="51"/>
      <c r="D70" s="94"/>
      <c r="E70" s="94"/>
      <c r="F70" s="94"/>
      <c r="G70" s="94"/>
      <c r="H70" s="94"/>
      <c r="I70" s="94"/>
      <c r="J70" s="94"/>
      <c r="K70" s="94"/>
      <c r="L70" s="94"/>
      <c r="M70" s="95"/>
    </row>
    <row r="71" spans="1:13" ht="12.75">
      <c r="A71" s="96">
        <v>1</v>
      </c>
      <c r="B71" s="27" t="s">
        <v>105</v>
      </c>
      <c r="C71" s="97" t="s">
        <v>5</v>
      </c>
      <c r="D71" s="29">
        <v>2</v>
      </c>
      <c r="E71" s="183">
        <f>(K71+L71+M71)/27</f>
        <v>1.2222222222222223</v>
      </c>
      <c r="F71" s="183">
        <f>D71-E71</f>
        <v>0.7777777777777777</v>
      </c>
      <c r="G71" s="183">
        <f>(L71+M71)/27</f>
        <v>1.2222222222222223</v>
      </c>
      <c r="H71" s="28" t="s">
        <v>111</v>
      </c>
      <c r="I71" s="30" t="s">
        <v>7</v>
      </c>
      <c r="J71" s="28">
        <f>K71+L71</f>
        <v>30</v>
      </c>
      <c r="K71" s="28"/>
      <c r="L71" s="28">
        <v>30</v>
      </c>
      <c r="M71" s="28">
        <v>3</v>
      </c>
    </row>
    <row r="72" spans="1:13" ht="13.5" thickBot="1">
      <c r="A72" s="90">
        <v>2</v>
      </c>
      <c r="B72" s="87" t="s">
        <v>75</v>
      </c>
      <c r="C72" s="163" t="s">
        <v>5</v>
      </c>
      <c r="D72" s="89">
        <v>2</v>
      </c>
      <c r="E72" s="185">
        <f>(K72+L72+M72)/27</f>
        <v>1.2222222222222223</v>
      </c>
      <c r="F72" s="185">
        <f>D72-E72</f>
        <v>0.7777777777777777</v>
      </c>
      <c r="G72" s="185">
        <f>(L72+M72)/27</f>
        <v>0.1111111111111111</v>
      </c>
      <c r="H72" s="86" t="s">
        <v>111</v>
      </c>
      <c r="I72" s="164" t="s">
        <v>8</v>
      </c>
      <c r="J72" s="86">
        <f>K72+L72</f>
        <v>30</v>
      </c>
      <c r="K72" s="86">
        <v>30</v>
      </c>
      <c r="L72" s="86"/>
      <c r="M72" s="46">
        <v>3</v>
      </c>
    </row>
    <row r="73" spans="1:13" ht="12.75">
      <c r="A73" s="260" t="s">
        <v>24</v>
      </c>
      <c r="B73" s="261"/>
      <c r="C73" s="59"/>
      <c r="D73" s="61">
        <f>SUM(D71:D72)</f>
        <v>4</v>
      </c>
      <c r="E73" s="186">
        <f>SUM(E71:E72)</f>
        <v>2.4444444444444446</v>
      </c>
      <c r="F73" s="186">
        <f>SUM(F71:F72)</f>
        <v>1.5555555555555554</v>
      </c>
      <c r="G73" s="186">
        <f>SUM(G71:G72)</f>
        <v>1.3333333333333335</v>
      </c>
      <c r="H73" s="60" t="s">
        <v>14</v>
      </c>
      <c r="I73" s="62" t="s">
        <v>14</v>
      </c>
      <c r="J73" s="60">
        <f>SUM(J71:J72)</f>
        <v>60</v>
      </c>
      <c r="K73" s="60">
        <f>SUM(K71:K72)</f>
        <v>30</v>
      </c>
      <c r="L73" s="60">
        <f>SUM(L71:L72)</f>
        <v>30</v>
      </c>
      <c r="M73" s="60">
        <f>SUM(M71:M72)</f>
        <v>6</v>
      </c>
    </row>
    <row r="74" spans="1:13" ht="12.75">
      <c r="A74" s="256" t="s">
        <v>25</v>
      </c>
      <c r="B74" s="257"/>
      <c r="C74" s="98"/>
      <c r="D74" s="187"/>
      <c r="E74" s="199"/>
      <c r="F74" s="199"/>
      <c r="G74" s="199"/>
      <c r="H74" s="99" t="s">
        <v>14</v>
      </c>
      <c r="I74" s="100" t="s">
        <v>14</v>
      </c>
      <c r="J74" s="99"/>
      <c r="K74" s="99"/>
      <c r="L74" s="99">
        <v>30</v>
      </c>
      <c r="M74" s="100"/>
    </row>
    <row r="75" spans="1:13" ht="13.5" thickBot="1">
      <c r="A75" s="258" t="s">
        <v>99</v>
      </c>
      <c r="B75" s="259"/>
      <c r="C75" s="101"/>
      <c r="D75" s="68">
        <v>4</v>
      </c>
      <c r="E75" s="200">
        <v>2.44</v>
      </c>
      <c r="F75" s="200">
        <v>1.56</v>
      </c>
      <c r="G75" s="200">
        <v>1.33</v>
      </c>
      <c r="H75" s="102" t="s">
        <v>14</v>
      </c>
      <c r="I75" s="103" t="s">
        <v>14</v>
      </c>
      <c r="J75" s="67">
        <v>60</v>
      </c>
      <c r="K75" s="67">
        <f>K72</f>
        <v>30</v>
      </c>
      <c r="L75" s="67">
        <v>30</v>
      </c>
      <c r="M75" s="67">
        <v>6</v>
      </c>
    </row>
    <row r="76" spans="1:13" ht="15.75" thickBot="1">
      <c r="A76" s="251" t="s">
        <v>43</v>
      </c>
      <c r="B76" s="252"/>
      <c r="C76" s="165"/>
      <c r="D76" s="188"/>
      <c r="E76" s="201"/>
      <c r="F76" s="202"/>
      <c r="G76" s="202"/>
      <c r="H76" s="52"/>
      <c r="I76" s="52"/>
      <c r="J76" s="52"/>
      <c r="K76" s="52"/>
      <c r="L76" s="52"/>
      <c r="M76" s="53"/>
    </row>
    <row r="77" spans="1:13" ht="12.75">
      <c r="A77" s="96">
        <v>1</v>
      </c>
      <c r="B77" s="31" t="s">
        <v>40</v>
      </c>
      <c r="C77" s="96" t="s">
        <v>5</v>
      </c>
      <c r="D77" s="29">
        <v>3</v>
      </c>
      <c r="E77" s="183">
        <f>(K77+L77+M77)/27</f>
        <v>1.8518518518518519</v>
      </c>
      <c r="F77" s="183">
        <f>D77-E77</f>
        <v>1.1481481481481481</v>
      </c>
      <c r="G77" s="183">
        <f>(L77+M77)/27</f>
        <v>1.2962962962962963</v>
      </c>
      <c r="H77" s="28" t="s">
        <v>27</v>
      </c>
      <c r="I77" s="43" t="s">
        <v>7</v>
      </c>
      <c r="J77" s="28">
        <f>K77+L77</f>
        <v>45</v>
      </c>
      <c r="K77" s="28">
        <v>15</v>
      </c>
      <c r="L77" s="28">
        <v>30</v>
      </c>
      <c r="M77" s="55">
        <v>5</v>
      </c>
    </row>
    <row r="78" spans="1:13" ht="12.75">
      <c r="A78" s="32">
        <v>2</v>
      </c>
      <c r="B78" s="166" t="s">
        <v>78</v>
      </c>
      <c r="C78" s="58" t="s">
        <v>5</v>
      </c>
      <c r="D78" s="56">
        <v>3</v>
      </c>
      <c r="E78" s="184">
        <f>(K78+L78+M78)/27</f>
        <v>1.8518518518518519</v>
      </c>
      <c r="F78" s="184">
        <f>D78-E78</f>
        <v>1.1481481481481481</v>
      </c>
      <c r="G78" s="184">
        <f>(L78+M78)/27</f>
        <v>1.2962962962962963</v>
      </c>
      <c r="H78" s="32" t="s">
        <v>27</v>
      </c>
      <c r="I78" s="42" t="s">
        <v>7</v>
      </c>
      <c r="J78" s="32">
        <f>K78+L78</f>
        <v>45</v>
      </c>
      <c r="K78" s="32">
        <v>15</v>
      </c>
      <c r="L78" s="32">
        <v>30</v>
      </c>
      <c r="M78" s="57">
        <v>5</v>
      </c>
    </row>
    <row r="79" spans="1:13" ht="12.75">
      <c r="A79" s="32">
        <v>3</v>
      </c>
      <c r="B79" s="166" t="s">
        <v>41</v>
      </c>
      <c r="C79" s="58" t="s">
        <v>5</v>
      </c>
      <c r="D79" s="56">
        <v>3</v>
      </c>
      <c r="E79" s="184">
        <f>(K79+L79+M79)/27</f>
        <v>1.8518518518518519</v>
      </c>
      <c r="F79" s="184">
        <f>D79-E79</f>
        <v>1.1481481481481481</v>
      </c>
      <c r="G79" s="184">
        <f>(L79+M79)/27</f>
        <v>1.2962962962962963</v>
      </c>
      <c r="H79" s="32" t="s">
        <v>111</v>
      </c>
      <c r="I79" s="42" t="s">
        <v>7</v>
      </c>
      <c r="J79" s="32">
        <f>K79+L79</f>
        <v>45</v>
      </c>
      <c r="K79" s="32">
        <v>15</v>
      </c>
      <c r="L79" s="32">
        <v>30</v>
      </c>
      <c r="M79" s="57">
        <v>5</v>
      </c>
    </row>
    <row r="80" spans="1:13" ht="13.5" thickBot="1">
      <c r="A80" s="58">
        <v>4</v>
      </c>
      <c r="B80" s="166" t="s">
        <v>79</v>
      </c>
      <c r="C80" s="58" t="s">
        <v>5</v>
      </c>
      <c r="D80" s="56">
        <v>3</v>
      </c>
      <c r="E80" s="185">
        <f>(K80+L80+M80)/27</f>
        <v>1.8518518518518519</v>
      </c>
      <c r="F80" s="185">
        <f>D80-E80</f>
        <v>1.1481481481481481</v>
      </c>
      <c r="G80" s="185">
        <f>(L80+M80)/27</f>
        <v>1.2962962962962963</v>
      </c>
      <c r="H80" s="32" t="s">
        <v>27</v>
      </c>
      <c r="I80" s="42" t="s">
        <v>7</v>
      </c>
      <c r="J80" s="32">
        <f>K80+L80</f>
        <v>45</v>
      </c>
      <c r="K80" s="32">
        <v>15</v>
      </c>
      <c r="L80" s="32">
        <v>30</v>
      </c>
      <c r="M80" s="92">
        <v>5</v>
      </c>
    </row>
    <row r="81" spans="1:13" ht="12.75">
      <c r="A81" s="260" t="s">
        <v>24</v>
      </c>
      <c r="B81" s="261"/>
      <c r="C81" s="59"/>
      <c r="D81" s="61">
        <f>SUM(D77:D80)</f>
        <v>12</v>
      </c>
      <c r="E81" s="186">
        <f>SUM(E77:E80)</f>
        <v>7.407407407407407</v>
      </c>
      <c r="F81" s="186">
        <f>SUM(F77:F80)</f>
        <v>4.592592592592593</v>
      </c>
      <c r="G81" s="186">
        <f>SUM(G77:G80)</f>
        <v>5.185185185185185</v>
      </c>
      <c r="H81" s="60" t="s">
        <v>14</v>
      </c>
      <c r="I81" s="62" t="s">
        <v>14</v>
      </c>
      <c r="J81" s="60">
        <f>SUM(J77:J80)</f>
        <v>180</v>
      </c>
      <c r="K81" s="60">
        <f>SUM(K77:K80)</f>
        <v>60</v>
      </c>
      <c r="L81" s="60">
        <f>SUM(L77:L80)</f>
        <v>120</v>
      </c>
      <c r="M81" s="60">
        <f>SUM(M77:M80)</f>
        <v>20</v>
      </c>
    </row>
    <row r="82" spans="1:13" ht="12.75">
      <c r="A82" s="256" t="s">
        <v>25</v>
      </c>
      <c r="B82" s="257"/>
      <c r="C82" s="63"/>
      <c r="D82" s="64"/>
      <c r="E82" s="203"/>
      <c r="F82" s="203"/>
      <c r="G82" s="203"/>
      <c r="H82" s="64" t="s">
        <v>14</v>
      </c>
      <c r="I82" s="65" t="s">
        <v>14</v>
      </c>
      <c r="J82" s="64"/>
      <c r="K82" s="64"/>
      <c r="L82" s="64">
        <f>L81</f>
        <v>120</v>
      </c>
      <c r="M82" s="65"/>
    </row>
    <row r="83" spans="1:13" ht="13.5" thickBot="1">
      <c r="A83" s="281" t="s">
        <v>29</v>
      </c>
      <c r="B83" s="282"/>
      <c r="C83" s="66"/>
      <c r="D83" s="67"/>
      <c r="E83" s="200"/>
      <c r="F83" s="200"/>
      <c r="G83" s="200"/>
      <c r="H83" s="67" t="s">
        <v>14</v>
      </c>
      <c r="I83" s="69" t="s">
        <v>14</v>
      </c>
      <c r="J83" s="67"/>
      <c r="K83" s="67"/>
      <c r="L83" s="67"/>
      <c r="M83" s="69"/>
    </row>
    <row r="84" spans="1:13" ht="15.75" thickBot="1">
      <c r="A84" s="251" t="s">
        <v>44</v>
      </c>
      <c r="B84" s="252"/>
      <c r="C84" s="51"/>
      <c r="D84" s="52"/>
      <c r="E84" s="52"/>
      <c r="F84" s="52"/>
      <c r="G84" s="52"/>
      <c r="H84" s="52"/>
      <c r="I84" s="52"/>
      <c r="J84" s="52"/>
      <c r="K84" s="52"/>
      <c r="L84" s="52"/>
      <c r="M84" s="53"/>
    </row>
    <row r="85" spans="1:13" ht="12.75">
      <c r="A85" s="28">
        <v>1</v>
      </c>
      <c r="B85" s="27" t="s">
        <v>80</v>
      </c>
      <c r="C85" s="28" t="s">
        <v>5</v>
      </c>
      <c r="D85" s="54">
        <v>3</v>
      </c>
      <c r="E85" s="183">
        <f>(K85+L85+M85)/27</f>
        <v>1.8518518518518519</v>
      </c>
      <c r="F85" s="183">
        <f>D85-E85</f>
        <v>1.1481481481481481</v>
      </c>
      <c r="G85" s="183">
        <f>(L85+M85)/27</f>
        <v>1.2962962962962963</v>
      </c>
      <c r="H85" s="28" t="s">
        <v>111</v>
      </c>
      <c r="I85" s="28" t="s">
        <v>7</v>
      </c>
      <c r="J85" s="28">
        <f>K85+L85</f>
        <v>45</v>
      </c>
      <c r="K85" s="28">
        <v>15</v>
      </c>
      <c r="L85" s="28">
        <v>30</v>
      </c>
      <c r="M85" s="55">
        <v>5</v>
      </c>
    </row>
    <row r="86" spans="1:13" ht="12.75">
      <c r="A86" s="32">
        <v>2</v>
      </c>
      <c r="B86" s="33" t="s">
        <v>96</v>
      </c>
      <c r="C86" s="42" t="s">
        <v>5</v>
      </c>
      <c r="D86" s="56">
        <v>3</v>
      </c>
      <c r="E86" s="184">
        <f>(K86+L86+M86)/27</f>
        <v>1.8518518518518519</v>
      </c>
      <c r="F86" s="184">
        <f>D86-E86</f>
        <v>1.1481481481481481</v>
      </c>
      <c r="G86" s="184">
        <f>(L86+M86)/27</f>
        <v>1.2962962962962963</v>
      </c>
      <c r="H86" s="32" t="s">
        <v>111</v>
      </c>
      <c r="I86" s="32" t="s">
        <v>7</v>
      </c>
      <c r="J86" s="32">
        <f>K86+L86</f>
        <v>45</v>
      </c>
      <c r="K86" s="32">
        <v>15</v>
      </c>
      <c r="L86" s="32">
        <v>30</v>
      </c>
      <c r="M86" s="57">
        <v>5</v>
      </c>
    </row>
    <row r="87" spans="1:13" ht="12.75">
      <c r="A87" s="32">
        <v>3</v>
      </c>
      <c r="B87" s="33" t="s">
        <v>81</v>
      </c>
      <c r="C87" s="42" t="s">
        <v>5</v>
      </c>
      <c r="D87" s="56">
        <v>3</v>
      </c>
      <c r="E87" s="184">
        <f>(K87+L87+M87)/27</f>
        <v>1.8518518518518519</v>
      </c>
      <c r="F87" s="184">
        <f>D87-E87</f>
        <v>1.1481481481481481</v>
      </c>
      <c r="G87" s="184">
        <f>(L87+M87)/27</f>
        <v>1.2962962962962963</v>
      </c>
      <c r="H87" s="32" t="s">
        <v>111</v>
      </c>
      <c r="I87" s="48" t="s">
        <v>7</v>
      </c>
      <c r="J87" s="58">
        <f>K87+L87</f>
        <v>45</v>
      </c>
      <c r="K87" s="58">
        <v>15</v>
      </c>
      <c r="L87" s="32">
        <v>30</v>
      </c>
      <c r="M87" s="57">
        <v>5</v>
      </c>
    </row>
    <row r="88" spans="1:13" ht="13.5" thickBot="1">
      <c r="A88" s="35">
        <v>4</v>
      </c>
      <c r="B88" s="34" t="s">
        <v>107</v>
      </c>
      <c r="C88" s="35" t="s">
        <v>5</v>
      </c>
      <c r="D88" s="36">
        <v>5</v>
      </c>
      <c r="E88" s="185">
        <f>(K88+L88+M88)/27</f>
        <v>2.4074074074074074</v>
      </c>
      <c r="F88" s="185">
        <f>D88-E88</f>
        <v>2.5925925925925926</v>
      </c>
      <c r="G88" s="185">
        <f>(L88+M88)/27</f>
        <v>0.18518518518518517</v>
      </c>
      <c r="H88" s="35" t="s">
        <v>111</v>
      </c>
      <c r="I88" s="40" t="s">
        <v>8</v>
      </c>
      <c r="J88" s="167">
        <f>K88+L88</f>
        <v>60</v>
      </c>
      <c r="K88" s="167">
        <v>60</v>
      </c>
      <c r="L88" s="35"/>
      <c r="M88" s="92">
        <v>5</v>
      </c>
    </row>
    <row r="89" spans="1:13" ht="12.75">
      <c r="A89" s="260" t="s">
        <v>24</v>
      </c>
      <c r="B89" s="261"/>
      <c r="C89" s="59"/>
      <c r="D89" s="61">
        <f>SUM(D85:D88)</f>
        <v>14</v>
      </c>
      <c r="E89" s="186">
        <f>SUM(E85:E88)</f>
        <v>7.962962962962963</v>
      </c>
      <c r="F89" s="186">
        <f>SUM(F85:F88)</f>
        <v>6.037037037037037</v>
      </c>
      <c r="G89" s="186">
        <f>SUM(G85:G88)</f>
        <v>4.074074074074074</v>
      </c>
      <c r="H89" s="60" t="s">
        <v>14</v>
      </c>
      <c r="I89" s="62" t="s">
        <v>14</v>
      </c>
      <c r="J89" s="60">
        <f>SUM(J85:J88)</f>
        <v>195</v>
      </c>
      <c r="K89" s="60">
        <f>SUM(K85:K88)</f>
        <v>105</v>
      </c>
      <c r="L89" s="60">
        <f>SUM(L85:L88)</f>
        <v>90</v>
      </c>
      <c r="M89" s="85">
        <f>SUM(M85:M88)</f>
        <v>20</v>
      </c>
    </row>
    <row r="90" spans="1:13" ht="12.75">
      <c r="A90" s="256" t="s">
        <v>25</v>
      </c>
      <c r="B90" s="257"/>
      <c r="C90" s="63"/>
      <c r="D90" s="64"/>
      <c r="E90" s="203"/>
      <c r="F90" s="203"/>
      <c r="G90" s="203"/>
      <c r="H90" s="64" t="s">
        <v>14</v>
      </c>
      <c r="I90" s="65" t="s">
        <v>14</v>
      </c>
      <c r="J90" s="64"/>
      <c r="K90" s="64"/>
      <c r="L90" s="64">
        <f>L89</f>
        <v>90</v>
      </c>
      <c r="M90" s="65"/>
    </row>
    <row r="91" spans="1:13" ht="13.5" thickBot="1">
      <c r="A91" s="281" t="s">
        <v>29</v>
      </c>
      <c r="B91" s="282"/>
      <c r="C91" s="66"/>
      <c r="D91" s="68">
        <f>SUM(D88)</f>
        <v>5</v>
      </c>
      <c r="E91" s="200">
        <f>SUM(E88)</f>
        <v>2.4074074074074074</v>
      </c>
      <c r="F91" s="200">
        <f>SUM(F88)</f>
        <v>2.5925925925925926</v>
      </c>
      <c r="G91" s="200">
        <f>SUM(G88)</f>
        <v>0.18518518518518517</v>
      </c>
      <c r="H91" s="67" t="s">
        <v>14</v>
      </c>
      <c r="I91" s="69" t="s">
        <v>14</v>
      </c>
      <c r="J91" s="67">
        <f>SUM(J88)</f>
        <v>60</v>
      </c>
      <c r="K91" s="67">
        <f>SUM(K88)</f>
        <v>60</v>
      </c>
      <c r="L91" s="67">
        <f>SUM(L88)</f>
        <v>0</v>
      </c>
      <c r="M91" s="70">
        <f>SUM(M88)</f>
        <v>5</v>
      </c>
    </row>
    <row r="92" spans="1:13" ht="13.5" thickBot="1">
      <c r="A92" s="167"/>
      <c r="B92" s="25"/>
      <c r="C92" s="25"/>
      <c r="D92" s="40"/>
      <c r="E92" s="207"/>
      <c r="F92" s="208"/>
      <c r="G92" s="209"/>
      <c r="H92" s="168"/>
      <c r="I92" s="169"/>
      <c r="J92" s="37"/>
      <c r="K92" s="37"/>
      <c r="L92" s="37"/>
      <c r="M92" s="26"/>
    </row>
    <row r="93" spans="1:13" ht="15.75" thickBot="1">
      <c r="A93" s="251" t="s">
        <v>46</v>
      </c>
      <c r="B93" s="252"/>
      <c r="C93" s="52"/>
      <c r="D93" s="71"/>
      <c r="E93" s="210"/>
      <c r="F93" s="210"/>
      <c r="G93" s="210"/>
      <c r="H93" s="71"/>
      <c r="I93" s="71"/>
      <c r="J93" s="52"/>
      <c r="K93" s="52"/>
      <c r="L93" s="52"/>
      <c r="M93" s="53"/>
    </row>
    <row r="94" spans="1:13" ht="12.75">
      <c r="A94" s="284" t="s">
        <v>25</v>
      </c>
      <c r="B94" s="285"/>
      <c r="C94" s="73"/>
      <c r="D94" s="74"/>
      <c r="E94" s="211"/>
      <c r="F94" s="212"/>
      <c r="G94" s="213"/>
      <c r="H94" s="31"/>
      <c r="I94" s="75"/>
      <c r="J94" s="31"/>
      <c r="K94" s="75"/>
      <c r="L94" s="31"/>
      <c r="M94" s="41"/>
    </row>
    <row r="95" spans="1:13" ht="15" customHeight="1" thickBot="1">
      <c r="A95" s="286" t="s">
        <v>99</v>
      </c>
      <c r="B95" s="287"/>
      <c r="C95" s="34"/>
      <c r="D95" s="77">
        <f>D75+D83+D91</f>
        <v>9</v>
      </c>
      <c r="E95" s="214">
        <f>E75+E83+E91</f>
        <v>4.847407407407408</v>
      </c>
      <c r="F95" s="214">
        <f>F75+F83+F91</f>
        <v>4.152592592592592</v>
      </c>
      <c r="G95" s="214">
        <f>G75+G83+G91</f>
        <v>1.5151851851851852</v>
      </c>
      <c r="H95" s="34"/>
      <c r="I95" s="34"/>
      <c r="J95" s="76">
        <f>J75+J83+J91</f>
        <v>120</v>
      </c>
      <c r="K95" s="76">
        <f>K75+K83+K91</f>
        <v>90</v>
      </c>
      <c r="L95" s="76">
        <f>L75+L83+L91</f>
        <v>30</v>
      </c>
      <c r="M95" s="76">
        <f>M75+M83+M91</f>
        <v>11</v>
      </c>
    </row>
    <row r="96" spans="1:13" ht="13.5" thickBot="1">
      <c r="A96" s="299" t="s">
        <v>24</v>
      </c>
      <c r="B96" s="300"/>
      <c r="C96" s="170"/>
      <c r="D96" s="171">
        <f>D73+D81+D89</f>
        <v>30</v>
      </c>
      <c r="E96" s="216">
        <f>E73+E81+E89</f>
        <v>17.814814814814813</v>
      </c>
      <c r="F96" s="216">
        <f>F73+F81+F89</f>
        <v>12.185185185185185</v>
      </c>
      <c r="G96" s="216">
        <f>G73+G81+G89</f>
        <v>10.592592592592593</v>
      </c>
      <c r="H96" s="93"/>
      <c r="I96" s="93"/>
      <c r="J96" s="82">
        <f>J73+J81+J89</f>
        <v>435</v>
      </c>
      <c r="K96" s="82">
        <f>K73+K81+K89</f>
        <v>195</v>
      </c>
      <c r="L96" s="82">
        <f>L73+L81+L89</f>
        <v>240</v>
      </c>
      <c r="M96" s="82">
        <f>M73+M81+M89</f>
        <v>46</v>
      </c>
    </row>
    <row r="97" spans="1:13" ht="12.75">
      <c r="A97" s="290" t="s">
        <v>100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</row>
    <row r="98" spans="1:13" ht="12.75">
      <c r="A98" s="291" t="s">
        <v>98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</row>
    <row r="99" ht="12.75"/>
    <row r="100" ht="12.75"/>
    <row r="101" spans="1:13" ht="21" customHeight="1">
      <c r="A101" s="298" t="s">
        <v>74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</row>
    <row r="102" spans="1:13" ht="14.25" customHeight="1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</row>
    <row r="103" spans="1:13" ht="15">
      <c r="A103" s="1"/>
      <c r="B103" s="14" t="s">
        <v>54</v>
      </c>
      <c r="C103" s="8"/>
      <c r="D103" s="9"/>
      <c r="E103" s="1"/>
      <c r="F103" s="1"/>
      <c r="G103" s="1"/>
      <c r="H103" s="1"/>
      <c r="I103" s="1"/>
      <c r="J103" s="1"/>
      <c r="K103" s="1"/>
      <c r="L103" s="1"/>
      <c r="M103" s="1"/>
    </row>
    <row r="104" spans="2:6" ht="15">
      <c r="B104" s="2" t="s">
        <v>55</v>
      </c>
      <c r="C104" s="10"/>
      <c r="D104" s="10"/>
      <c r="F104" s="195" t="s">
        <v>117</v>
      </c>
    </row>
    <row r="105" spans="2:17" ht="15.75">
      <c r="B105" s="2" t="s">
        <v>56</v>
      </c>
      <c r="C105" s="10"/>
      <c r="D105" s="10"/>
      <c r="F105" s="47" t="s">
        <v>115</v>
      </c>
      <c r="G105" s="19"/>
      <c r="H105" s="19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4" ht="15">
      <c r="B106" s="2" t="s">
        <v>57</v>
      </c>
      <c r="C106" s="10"/>
      <c r="D106" s="10"/>
    </row>
    <row r="107" spans="2:4" ht="15">
      <c r="B107" s="2" t="s">
        <v>58</v>
      </c>
      <c r="C107" s="10"/>
      <c r="D107" s="10"/>
    </row>
    <row r="108" spans="2:4" ht="15">
      <c r="B108" s="10" t="s">
        <v>109</v>
      </c>
      <c r="C108" s="10"/>
      <c r="D108" s="10"/>
    </row>
    <row r="109" spans="2:4" ht="15">
      <c r="B109" s="10" t="s">
        <v>110</v>
      </c>
      <c r="C109" s="10"/>
      <c r="D109" s="10"/>
    </row>
    <row r="110" spans="2:4" ht="15">
      <c r="B110" s="15" t="s">
        <v>60</v>
      </c>
      <c r="C110" s="10"/>
      <c r="D110" s="10"/>
    </row>
    <row r="111" spans="2:7" ht="13.5" thickBot="1">
      <c r="B111" s="15" t="s">
        <v>97</v>
      </c>
      <c r="G111" s="4"/>
    </row>
    <row r="112" spans="1:13" ht="13.5" thickBot="1">
      <c r="A112" s="295" t="s">
        <v>0</v>
      </c>
      <c r="B112" s="314" t="s">
        <v>16</v>
      </c>
      <c r="C112" s="304" t="s">
        <v>10</v>
      </c>
      <c r="D112" s="301" t="s">
        <v>11</v>
      </c>
      <c r="E112" s="302"/>
      <c r="F112" s="303"/>
      <c r="G112" s="292" t="s">
        <v>19</v>
      </c>
      <c r="H112" s="307" t="s">
        <v>20</v>
      </c>
      <c r="I112" s="292" t="s">
        <v>21</v>
      </c>
      <c r="J112" s="301" t="s">
        <v>13</v>
      </c>
      <c r="K112" s="302"/>
      <c r="L112" s="302"/>
      <c r="M112" s="303"/>
    </row>
    <row r="113" spans="1:13" ht="13.5" thickBot="1">
      <c r="A113" s="296"/>
      <c r="B113" s="315"/>
      <c r="C113" s="305"/>
      <c r="D113" s="312" t="s">
        <v>1</v>
      </c>
      <c r="E113" s="293" t="s">
        <v>17</v>
      </c>
      <c r="F113" s="317" t="s">
        <v>18</v>
      </c>
      <c r="G113" s="293"/>
      <c r="H113" s="308"/>
      <c r="I113" s="293"/>
      <c r="J113" s="312" t="s">
        <v>1</v>
      </c>
      <c r="K113" s="271" t="s">
        <v>22</v>
      </c>
      <c r="L113" s="272"/>
      <c r="M113" s="310" t="s">
        <v>12</v>
      </c>
    </row>
    <row r="114" spans="1:13" ht="12.75">
      <c r="A114" s="296"/>
      <c r="B114" s="315"/>
      <c r="C114" s="305"/>
      <c r="D114" s="312"/>
      <c r="E114" s="293"/>
      <c r="F114" s="317"/>
      <c r="G114" s="293"/>
      <c r="H114" s="308"/>
      <c r="I114" s="293"/>
      <c r="J114" s="312"/>
      <c r="K114" s="314" t="s">
        <v>6</v>
      </c>
      <c r="L114" s="314" t="s">
        <v>15</v>
      </c>
      <c r="M114" s="310"/>
    </row>
    <row r="115" spans="1:13" ht="12.75">
      <c r="A115" s="296"/>
      <c r="B115" s="315"/>
      <c r="C115" s="305"/>
      <c r="D115" s="312"/>
      <c r="E115" s="293"/>
      <c r="F115" s="317"/>
      <c r="G115" s="293"/>
      <c r="H115" s="308"/>
      <c r="I115" s="293"/>
      <c r="J115" s="312"/>
      <c r="K115" s="315"/>
      <c r="L115" s="315"/>
      <c r="M115" s="310"/>
    </row>
    <row r="116" spans="1:13" ht="13.5" thickBot="1">
      <c r="A116" s="297"/>
      <c r="B116" s="316"/>
      <c r="C116" s="306"/>
      <c r="D116" s="313"/>
      <c r="E116" s="294"/>
      <c r="F116" s="318"/>
      <c r="G116" s="294"/>
      <c r="H116" s="309"/>
      <c r="I116" s="294"/>
      <c r="J116" s="313"/>
      <c r="K116" s="316"/>
      <c r="L116" s="316"/>
      <c r="M116" s="311"/>
    </row>
    <row r="117" spans="1:13" ht="13.5" thickBot="1">
      <c r="A117" s="38"/>
      <c r="B117" s="39" t="s">
        <v>9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s="17" customFormat="1" ht="13.5" thickBot="1">
      <c r="A118" s="321" t="s">
        <v>42</v>
      </c>
      <c r="B118" s="322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6"/>
    </row>
    <row r="119" spans="1:13" s="18" customFormat="1" ht="12">
      <c r="A119" s="107">
        <v>1</v>
      </c>
      <c r="B119" s="108" t="s">
        <v>105</v>
      </c>
      <c r="C119" s="109" t="s">
        <v>47</v>
      </c>
      <c r="D119" s="111">
        <v>2</v>
      </c>
      <c r="E119" s="217">
        <f>(K119+L119+M119)/27</f>
        <v>1.2222222222222223</v>
      </c>
      <c r="F119" s="217">
        <f>D119-E119</f>
        <v>0.7777777777777777</v>
      </c>
      <c r="G119" s="217">
        <f>(L119+M119)/27</f>
        <v>1.2222222222222223</v>
      </c>
      <c r="H119" s="110" t="s">
        <v>111</v>
      </c>
      <c r="I119" s="112" t="s">
        <v>7</v>
      </c>
      <c r="J119" s="110">
        <f>K119+L119</f>
        <v>30</v>
      </c>
      <c r="K119" s="110"/>
      <c r="L119" s="110">
        <v>30</v>
      </c>
      <c r="M119" s="110">
        <v>3</v>
      </c>
    </row>
    <row r="120" spans="1:13" s="18" customFormat="1" ht="13.5" thickBot="1">
      <c r="A120" s="113">
        <v>2</v>
      </c>
      <c r="B120" s="87" t="s">
        <v>2</v>
      </c>
      <c r="C120" s="231" t="s">
        <v>47</v>
      </c>
      <c r="D120" s="232">
        <v>0</v>
      </c>
      <c r="E120" s="193">
        <v>0</v>
      </c>
      <c r="F120" s="221">
        <f>D120-E120</f>
        <v>0</v>
      </c>
      <c r="G120" s="193">
        <v>0</v>
      </c>
      <c r="H120" s="115" t="s">
        <v>111</v>
      </c>
      <c r="I120" s="233" t="s">
        <v>7</v>
      </c>
      <c r="J120" s="115">
        <f>K120+L120</f>
        <v>30</v>
      </c>
      <c r="K120" s="115"/>
      <c r="L120" s="115">
        <v>30</v>
      </c>
      <c r="M120" s="115">
        <v>0</v>
      </c>
    </row>
    <row r="121" spans="1:13" s="18" customFormat="1" ht="12">
      <c r="A121" s="323" t="s">
        <v>24</v>
      </c>
      <c r="B121" s="324"/>
      <c r="C121" s="117"/>
      <c r="D121" s="119">
        <f>SUM(D119:D120)</f>
        <v>2</v>
      </c>
      <c r="E121" s="194">
        <f>SUM(E119:E120)</f>
        <v>1.2222222222222223</v>
      </c>
      <c r="F121" s="194">
        <f>SUM(F119:F120)</f>
        <v>0.7777777777777777</v>
      </c>
      <c r="G121" s="194">
        <f>SUM(G119:G120)</f>
        <v>1.2222222222222223</v>
      </c>
      <c r="H121" s="118" t="s">
        <v>14</v>
      </c>
      <c r="I121" s="120" t="s">
        <v>14</v>
      </c>
      <c r="J121" s="118">
        <f>SUM(J119:J120)</f>
        <v>60</v>
      </c>
      <c r="K121" s="118">
        <f>SUM(K119:K120)</f>
        <v>0</v>
      </c>
      <c r="L121" s="118">
        <f>SUM(L119:L120)</f>
        <v>60</v>
      </c>
      <c r="M121" s="118">
        <f>SUM(M119:M120)</f>
        <v>3</v>
      </c>
    </row>
    <row r="122" spans="1:13" s="18" customFormat="1" ht="12">
      <c r="A122" s="319" t="s">
        <v>25</v>
      </c>
      <c r="B122" s="320"/>
      <c r="C122" s="121"/>
      <c r="D122" s="189"/>
      <c r="E122" s="219"/>
      <c r="F122" s="219"/>
      <c r="G122" s="219"/>
      <c r="H122" s="122" t="s">
        <v>14</v>
      </c>
      <c r="I122" s="123" t="s">
        <v>14</v>
      </c>
      <c r="J122" s="122"/>
      <c r="K122" s="122"/>
      <c r="L122" s="122"/>
      <c r="M122" s="123"/>
    </row>
    <row r="123" spans="1:13" s="18" customFormat="1" ht="12.75" thickBot="1">
      <c r="A123" s="258" t="s">
        <v>29</v>
      </c>
      <c r="B123" s="259"/>
      <c r="C123" s="124"/>
      <c r="D123" s="125"/>
      <c r="E123" s="220"/>
      <c r="F123" s="220"/>
      <c r="G123" s="220"/>
      <c r="H123" s="126" t="s">
        <v>14</v>
      </c>
      <c r="I123" s="127" t="s">
        <v>14</v>
      </c>
      <c r="J123" s="128"/>
      <c r="K123" s="128"/>
      <c r="L123" s="128"/>
      <c r="M123" s="128"/>
    </row>
    <row r="124" spans="1:13" s="17" customFormat="1" ht="13.5" thickBot="1">
      <c r="A124" s="321" t="s">
        <v>44</v>
      </c>
      <c r="B124" s="322"/>
      <c r="C124" s="104"/>
      <c r="D124" s="129"/>
      <c r="E124" s="129"/>
      <c r="F124" s="129"/>
      <c r="G124" s="129"/>
      <c r="H124" s="129"/>
      <c r="I124" s="129"/>
      <c r="J124" s="129"/>
      <c r="K124" s="129"/>
      <c r="L124" s="129"/>
      <c r="M124" s="130"/>
    </row>
    <row r="125" spans="1:13" s="18" customFormat="1" ht="12.75" thickBot="1">
      <c r="A125" s="110">
        <v>1</v>
      </c>
      <c r="B125" s="108" t="s">
        <v>82</v>
      </c>
      <c r="C125" s="110" t="s">
        <v>47</v>
      </c>
      <c r="D125" s="131">
        <v>3.5</v>
      </c>
      <c r="E125" s="217">
        <f aca="true" t="shared" si="0" ref="E125:E131">(K125+L125+M125)/27</f>
        <v>1.8518518518518519</v>
      </c>
      <c r="F125" s="217">
        <f aca="true" t="shared" si="1" ref="F125:F131">D125-E125</f>
        <v>1.6481481481481481</v>
      </c>
      <c r="G125" s="217">
        <f aca="true" t="shared" si="2" ref="G125:G131">(L125+M125)/27</f>
        <v>1.2962962962962963</v>
      </c>
      <c r="H125" s="110" t="s">
        <v>27</v>
      </c>
      <c r="I125" s="110" t="s">
        <v>7</v>
      </c>
      <c r="J125" s="110">
        <f aca="true" t="shared" si="3" ref="J125:J131">K125+L125</f>
        <v>45</v>
      </c>
      <c r="K125" s="110">
        <v>15</v>
      </c>
      <c r="L125" s="110">
        <v>30</v>
      </c>
      <c r="M125" s="132">
        <v>5</v>
      </c>
    </row>
    <row r="126" spans="1:13" s="18" customFormat="1" ht="12">
      <c r="A126" s="241">
        <v>2</v>
      </c>
      <c r="B126" s="156" t="s">
        <v>112</v>
      </c>
      <c r="C126" s="242" t="s">
        <v>47</v>
      </c>
      <c r="D126" s="243">
        <v>2</v>
      </c>
      <c r="E126" s="217">
        <f t="shared" si="0"/>
        <v>1.2222222222222223</v>
      </c>
      <c r="F126" s="217">
        <f t="shared" si="1"/>
        <v>0.7777777777777777</v>
      </c>
      <c r="G126" s="217">
        <f t="shared" si="2"/>
        <v>0.6666666666666666</v>
      </c>
      <c r="H126" s="241" t="s">
        <v>111</v>
      </c>
      <c r="I126" s="241" t="s">
        <v>7</v>
      </c>
      <c r="J126" s="241">
        <v>30</v>
      </c>
      <c r="K126" s="241">
        <v>15</v>
      </c>
      <c r="L126" s="241">
        <v>15</v>
      </c>
      <c r="M126" s="244">
        <v>3</v>
      </c>
    </row>
    <row r="127" spans="1:13" s="18" customFormat="1" ht="12">
      <c r="A127" s="133">
        <v>3</v>
      </c>
      <c r="B127" s="134" t="s">
        <v>83</v>
      </c>
      <c r="C127" s="135" t="s">
        <v>47</v>
      </c>
      <c r="D127" s="133">
        <v>3.5</v>
      </c>
      <c r="E127" s="193">
        <f t="shared" si="0"/>
        <v>1.8518518518518519</v>
      </c>
      <c r="F127" s="193">
        <f t="shared" si="1"/>
        <v>1.6481481481481481</v>
      </c>
      <c r="G127" s="193">
        <f t="shared" si="2"/>
        <v>1.2962962962962963</v>
      </c>
      <c r="H127" s="133" t="s">
        <v>27</v>
      </c>
      <c r="I127" s="133" t="s">
        <v>7</v>
      </c>
      <c r="J127" s="133">
        <f t="shared" si="3"/>
        <v>45</v>
      </c>
      <c r="K127" s="133">
        <v>15</v>
      </c>
      <c r="L127" s="133">
        <v>30</v>
      </c>
      <c r="M127" s="136">
        <v>5</v>
      </c>
    </row>
    <row r="128" spans="1:13" s="18" customFormat="1" ht="12">
      <c r="A128" s="133">
        <v>4</v>
      </c>
      <c r="B128" s="134" t="s">
        <v>84</v>
      </c>
      <c r="C128" s="133" t="s">
        <v>47</v>
      </c>
      <c r="D128" s="133">
        <v>3.5</v>
      </c>
      <c r="E128" s="193">
        <f t="shared" si="0"/>
        <v>1.8518518518518519</v>
      </c>
      <c r="F128" s="193">
        <f t="shared" si="1"/>
        <v>1.6481481481481481</v>
      </c>
      <c r="G128" s="193">
        <f t="shared" si="2"/>
        <v>1.2962962962962963</v>
      </c>
      <c r="H128" s="133" t="s">
        <v>27</v>
      </c>
      <c r="I128" s="137" t="s">
        <v>7</v>
      </c>
      <c r="J128" s="138">
        <f t="shared" si="3"/>
        <v>45</v>
      </c>
      <c r="K128" s="138">
        <v>15</v>
      </c>
      <c r="L128" s="133">
        <v>30</v>
      </c>
      <c r="M128" s="136">
        <v>5</v>
      </c>
    </row>
    <row r="129" spans="1:13" s="18" customFormat="1" ht="12">
      <c r="A129" s="133">
        <v>5</v>
      </c>
      <c r="B129" s="139" t="s">
        <v>85</v>
      </c>
      <c r="C129" s="138" t="s">
        <v>47</v>
      </c>
      <c r="D129" s="133">
        <v>3.5</v>
      </c>
      <c r="E129" s="193">
        <f t="shared" si="0"/>
        <v>1.8518518518518519</v>
      </c>
      <c r="F129" s="193">
        <f t="shared" si="1"/>
        <v>1.6481481481481481</v>
      </c>
      <c r="G129" s="193">
        <f t="shared" si="2"/>
        <v>1.2962962962962963</v>
      </c>
      <c r="H129" s="133" t="s">
        <v>27</v>
      </c>
      <c r="I129" s="137" t="s">
        <v>7</v>
      </c>
      <c r="J129" s="138">
        <f t="shared" si="3"/>
        <v>45</v>
      </c>
      <c r="K129" s="138">
        <v>15</v>
      </c>
      <c r="L129" s="133">
        <v>30</v>
      </c>
      <c r="M129" s="136">
        <v>5</v>
      </c>
    </row>
    <row r="130" spans="1:13" s="18" customFormat="1" ht="12">
      <c r="A130" s="133">
        <v>6</v>
      </c>
      <c r="B130" s="114" t="s">
        <v>86</v>
      </c>
      <c r="C130" s="113" t="s">
        <v>47</v>
      </c>
      <c r="D130" s="115">
        <v>3.5</v>
      </c>
      <c r="E130" s="193">
        <f t="shared" si="0"/>
        <v>1.8518518518518519</v>
      </c>
      <c r="F130" s="221">
        <f t="shared" si="1"/>
        <v>1.6481481481481481</v>
      </c>
      <c r="G130" s="193">
        <f t="shared" si="2"/>
        <v>1.2962962962962963</v>
      </c>
      <c r="H130" s="115" t="s">
        <v>111</v>
      </c>
      <c r="I130" s="140" t="s">
        <v>7</v>
      </c>
      <c r="J130" s="113">
        <f t="shared" si="3"/>
        <v>45</v>
      </c>
      <c r="K130" s="113">
        <v>15</v>
      </c>
      <c r="L130" s="115">
        <v>30</v>
      </c>
      <c r="M130" s="141">
        <v>5</v>
      </c>
    </row>
    <row r="131" spans="1:13" s="18" customFormat="1" ht="13.5" thickBot="1">
      <c r="A131" s="107">
        <v>7</v>
      </c>
      <c r="B131" s="45" t="s">
        <v>116</v>
      </c>
      <c r="C131" s="142" t="s">
        <v>47</v>
      </c>
      <c r="D131" s="116">
        <v>3.5</v>
      </c>
      <c r="E131" s="218">
        <f t="shared" si="0"/>
        <v>1.7777777777777777</v>
      </c>
      <c r="F131" s="221">
        <f t="shared" si="1"/>
        <v>1.7222222222222223</v>
      </c>
      <c r="G131" s="218">
        <f t="shared" si="2"/>
        <v>0.1111111111111111</v>
      </c>
      <c r="H131" s="116" t="s">
        <v>111</v>
      </c>
      <c r="I131" s="143" t="s">
        <v>8</v>
      </c>
      <c r="J131" s="142">
        <f t="shared" si="3"/>
        <v>45</v>
      </c>
      <c r="K131" s="142">
        <v>45</v>
      </c>
      <c r="L131" s="116"/>
      <c r="M131" s="141">
        <v>3</v>
      </c>
    </row>
    <row r="132" spans="1:13" s="18" customFormat="1" ht="12">
      <c r="A132" s="323" t="s">
        <v>24</v>
      </c>
      <c r="B132" s="324"/>
      <c r="C132" s="117"/>
      <c r="D132" s="119">
        <f>SUM(D125:D131)</f>
        <v>23</v>
      </c>
      <c r="E132" s="194">
        <f>SUM(E125:E131)</f>
        <v>12.25925925925926</v>
      </c>
      <c r="F132" s="194">
        <f>SUM(F125:F131)</f>
        <v>10.74074074074074</v>
      </c>
      <c r="G132" s="194">
        <f>SUM(G125:G131)</f>
        <v>7.259259259259258</v>
      </c>
      <c r="H132" s="118" t="s">
        <v>14</v>
      </c>
      <c r="I132" s="120" t="s">
        <v>14</v>
      </c>
      <c r="J132" s="118">
        <f>SUM(J125:J131)</f>
        <v>300</v>
      </c>
      <c r="K132" s="118">
        <f>SUM(K125:K131)</f>
        <v>135</v>
      </c>
      <c r="L132" s="118">
        <f>SUM(L125:L131)</f>
        <v>165</v>
      </c>
      <c r="M132" s="118">
        <f>SUM(M125:M131)</f>
        <v>31</v>
      </c>
    </row>
    <row r="133" spans="1:13" s="18" customFormat="1" ht="12">
      <c r="A133" s="319" t="s">
        <v>25</v>
      </c>
      <c r="B133" s="320"/>
      <c r="C133" s="144"/>
      <c r="D133" s="145"/>
      <c r="E133" s="222"/>
      <c r="F133" s="222"/>
      <c r="G133" s="222"/>
      <c r="H133" s="145" t="s">
        <v>14</v>
      </c>
      <c r="I133" s="146" t="s">
        <v>14</v>
      </c>
      <c r="J133" s="145"/>
      <c r="K133" s="145"/>
      <c r="L133" s="145">
        <f>L132</f>
        <v>165</v>
      </c>
      <c r="M133" s="146"/>
    </row>
    <row r="134" spans="1:13" s="18" customFormat="1" ht="12.75" thickBot="1">
      <c r="A134" s="258" t="s">
        <v>29</v>
      </c>
      <c r="B134" s="259"/>
      <c r="C134" s="147"/>
      <c r="D134" s="128"/>
      <c r="E134" s="220"/>
      <c r="F134" s="220"/>
      <c r="G134" s="220"/>
      <c r="H134" s="128" t="s">
        <v>14</v>
      </c>
      <c r="I134" s="148" t="s">
        <v>14</v>
      </c>
      <c r="J134" s="128"/>
      <c r="K134" s="128"/>
      <c r="L134" s="128"/>
      <c r="M134" s="148"/>
    </row>
    <row r="135" spans="1:13" s="17" customFormat="1" ht="13.5" thickBot="1">
      <c r="A135" s="321" t="s">
        <v>49</v>
      </c>
      <c r="B135" s="322"/>
      <c r="C135" s="104"/>
      <c r="D135" s="129"/>
      <c r="E135" s="129"/>
      <c r="F135" s="129"/>
      <c r="G135" s="129"/>
      <c r="H135" s="129"/>
      <c r="I135" s="129"/>
      <c r="J135" s="129"/>
      <c r="K135" s="129"/>
      <c r="L135" s="129"/>
      <c r="M135" s="130"/>
    </row>
    <row r="136" spans="1:13" s="18" customFormat="1" ht="12.75" thickBot="1">
      <c r="A136" s="110">
        <v>1</v>
      </c>
      <c r="B136" s="108" t="s">
        <v>108</v>
      </c>
      <c r="C136" s="110" t="s">
        <v>47</v>
      </c>
      <c r="D136" s="234">
        <v>4</v>
      </c>
      <c r="E136" s="217">
        <f>(K136+L136+M136)/27</f>
        <v>2.4074074074074074</v>
      </c>
      <c r="F136" s="217">
        <f>D136-E136</f>
        <v>1.5925925925925926</v>
      </c>
      <c r="G136" s="217">
        <f>(L136+M136)/27</f>
        <v>0.18518518518518517</v>
      </c>
      <c r="H136" s="110" t="s">
        <v>111</v>
      </c>
      <c r="I136" s="110" t="s">
        <v>8</v>
      </c>
      <c r="J136" s="110">
        <f>K136+L136</f>
        <v>60</v>
      </c>
      <c r="K136" s="110">
        <v>60</v>
      </c>
      <c r="L136" s="110"/>
      <c r="M136" s="235">
        <v>5</v>
      </c>
    </row>
    <row r="137" spans="1:13" s="18" customFormat="1" ht="12">
      <c r="A137" s="323" t="s">
        <v>24</v>
      </c>
      <c r="B137" s="324"/>
      <c r="C137" s="117"/>
      <c r="D137" s="119">
        <f>SUM(D136:D136)</f>
        <v>4</v>
      </c>
      <c r="E137" s="194">
        <f>SUM(E136:E136)</f>
        <v>2.4074074074074074</v>
      </c>
      <c r="F137" s="194">
        <f>SUM(F136:F136)</f>
        <v>1.5925925925925926</v>
      </c>
      <c r="G137" s="194">
        <f>SUM(G136:G136)</f>
        <v>0.18518518518518517</v>
      </c>
      <c r="H137" s="118" t="s">
        <v>14</v>
      </c>
      <c r="I137" s="120" t="s">
        <v>14</v>
      </c>
      <c r="J137" s="118">
        <f>SUM(J136:J136)</f>
        <v>60</v>
      </c>
      <c r="K137" s="118">
        <f>SUM(K136:K136)</f>
        <v>60</v>
      </c>
      <c r="L137" s="118">
        <f>SUM(L136:L136)</f>
        <v>0</v>
      </c>
      <c r="M137" s="149">
        <f>SUM(M136:M136)</f>
        <v>5</v>
      </c>
    </row>
    <row r="138" spans="1:13" s="18" customFormat="1" ht="12">
      <c r="A138" s="319" t="s">
        <v>25</v>
      </c>
      <c r="B138" s="320"/>
      <c r="C138" s="144"/>
      <c r="D138" s="190"/>
      <c r="E138" s="222"/>
      <c r="F138" s="222"/>
      <c r="G138" s="222"/>
      <c r="H138" s="145" t="s">
        <v>14</v>
      </c>
      <c r="I138" s="146" t="s">
        <v>14</v>
      </c>
      <c r="J138" s="145"/>
      <c r="K138" s="145"/>
      <c r="L138" s="145"/>
      <c r="M138" s="146"/>
    </row>
    <row r="139" spans="1:13" s="18" customFormat="1" ht="12.75" thickBot="1">
      <c r="A139" s="258" t="s">
        <v>29</v>
      </c>
      <c r="B139" s="259"/>
      <c r="C139" s="147"/>
      <c r="D139" s="125">
        <f>SUM(D136)</f>
        <v>4</v>
      </c>
      <c r="E139" s="220">
        <f>SUM(E136)</f>
        <v>2.4074074074074074</v>
      </c>
      <c r="F139" s="220">
        <f>SUM(F136)</f>
        <v>1.5925925925925926</v>
      </c>
      <c r="G139" s="220">
        <f>SUM(G136)</f>
        <v>0.18518518518518517</v>
      </c>
      <c r="H139" s="128" t="s">
        <v>14</v>
      </c>
      <c r="I139" s="148" t="s">
        <v>14</v>
      </c>
      <c r="J139" s="128">
        <f>SUM(J136)</f>
        <v>60</v>
      </c>
      <c r="K139" s="128">
        <f>SUM(K136)</f>
        <v>60</v>
      </c>
      <c r="L139" s="128">
        <f>SUM(L136)</f>
        <v>0</v>
      </c>
      <c r="M139" s="150">
        <f>SUM(M136)</f>
        <v>5</v>
      </c>
    </row>
    <row r="140" spans="1:13" s="17" customFormat="1" ht="13.5" thickBot="1">
      <c r="A140" s="321" t="s">
        <v>45</v>
      </c>
      <c r="B140" s="322"/>
      <c r="C140" s="104"/>
      <c r="D140" s="129"/>
      <c r="E140" s="223"/>
      <c r="F140" s="223"/>
      <c r="G140" s="223"/>
      <c r="H140" s="129"/>
      <c r="I140" s="129"/>
      <c r="J140" s="129"/>
      <c r="K140" s="129"/>
      <c r="L140" s="129"/>
      <c r="M140" s="130"/>
    </row>
    <row r="141" spans="1:13" s="18" customFormat="1" ht="12">
      <c r="A141" s="110">
        <v>1</v>
      </c>
      <c r="B141" s="108" t="s">
        <v>51</v>
      </c>
      <c r="C141" s="110" t="s">
        <v>47</v>
      </c>
      <c r="D141" s="131">
        <v>0.5</v>
      </c>
      <c r="E141" s="224">
        <v>0.5</v>
      </c>
      <c r="F141" s="217">
        <f>D141-E141</f>
        <v>0</v>
      </c>
      <c r="G141" s="217">
        <f>(L141+M141)/27</f>
        <v>0</v>
      </c>
      <c r="H141" s="110" t="s">
        <v>23</v>
      </c>
      <c r="I141" s="110" t="s">
        <v>7</v>
      </c>
      <c r="J141" s="110">
        <f>K141+L141+M141</f>
        <v>4</v>
      </c>
      <c r="K141" s="110">
        <v>4</v>
      </c>
      <c r="L141" s="110"/>
      <c r="M141" s="132">
        <v>0</v>
      </c>
    </row>
    <row r="142" spans="1:13" s="18" customFormat="1" ht="12">
      <c r="A142" s="133">
        <v>2</v>
      </c>
      <c r="B142" s="134" t="s">
        <v>52</v>
      </c>
      <c r="C142" s="135" t="s">
        <v>47</v>
      </c>
      <c r="D142" s="133">
        <v>0.25</v>
      </c>
      <c r="E142" s="193">
        <v>0.25</v>
      </c>
      <c r="F142" s="193">
        <f>D142-E142</f>
        <v>0</v>
      </c>
      <c r="G142" s="193">
        <f>(L142+M142)/27</f>
        <v>0</v>
      </c>
      <c r="H142" s="133" t="s">
        <v>23</v>
      </c>
      <c r="I142" s="133" t="s">
        <v>7</v>
      </c>
      <c r="J142" s="133">
        <f>K142+L142+M142</f>
        <v>2</v>
      </c>
      <c r="K142" s="133">
        <v>2</v>
      </c>
      <c r="L142" s="133"/>
      <c r="M142" s="136">
        <v>0</v>
      </c>
    </row>
    <row r="143" spans="1:13" s="18" customFormat="1" ht="12.75" thickBot="1">
      <c r="A143" s="133">
        <v>3</v>
      </c>
      <c r="B143" s="134" t="s">
        <v>53</v>
      </c>
      <c r="C143" s="133" t="s">
        <v>47</v>
      </c>
      <c r="D143" s="133">
        <v>0.25</v>
      </c>
      <c r="E143" s="193">
        <v>0.25</v>
      </c>
      <c r="F143" s="218">
        <f>D143-E143</f>
        <v>0</v>
      </c>
      <c r="G143" s="218">
        <f>(L143+M143)/27</f>
        <v>0</v>
      </c>
      <c r="H143" s="133" t="s">
        <v>23</v>
      </c>
      <c r="I143" s="137" t="s">
        <v>7</v>
      </c>
      <c r="J143" s="138">
        <f>K143+L143+M143</f>
        <v>2</v>
      </c>
      <c r="K143" s="138">
        <v>2</v>
      </c>
      <c r="L143" s="133"/>
      <c r="M143" s="151">
        <v>0</v>
      </c>
    </row>
    <row r="144" spans="1:13" s="18" customFormat="1" ht="12">
      <c r="A144" s="323" t="s">
        <v>24</v>
      </c>
      <c r="B144" s="324"/>
      <c r="C144" s="117"/>
      <c r="D144" s="119">
        <f>SUM(D141:D143)</f>
        <v>1</v>
      </c>
      <c r="E144" s="194">
        <f>SUM(E141:E143)</f>
        <v>1</v>
      </c>
      <c r="F144" s="194">
        <f>SUM(F141:F143)</f>
        <v>0</v>
      </c>
      <c r="G144" s="194">
        <f>SUM(G141:G143)</f>
        <v>0</v>
      </c>
      <c r="H144" s="118" t="s">
        <v>14</v>
      </c>
      <c r="I144" s="120" t="s">
        <v>14</v>
      </c>
      <c r="J144" s="118">
        <f>SUM(J141:J143)</f>
        <v>8</v>
      </c>
      <c r="K144" s="118">
        <f>SUM(K141:K143)</f>
        <v>8</v>
      </c>
      <c r="L144" s="118">
        <f>SUM(L141:L143)</f>
        <v>0</v>
      </c>
      <c r="M144" s="149">
        <f>SUM(M141:M143)</f>
        <v>0</v>
      </c>
    </row>
    <row r="145" spans="1:13" s="18" customFormat="1" ht="12">
      <c r="A145" s="319" t="s">
        <v>25</v>
      </c>
      <c r="B145" s="320"/>
      <c r="C145" s="144"/>
      <c r="D145" s="145"/>
      <c r="E145" s="222"/>
      <c r="F145" s="222"/>
      <c r="G145" s="222"/>
      <c r="H145" s="145" t="s">
        <v>14</v>
      </c>
      <c r="I145" s="146" t="s">
        <v>14</v>
      </c>
      <c r="J145" s="145"/>
      <c r="K145" s="145"/>
      <c r="L145" s="145"/>
      <c r="M145" s="146"/>
    </row>
    <row r="146" spans="1:13" s="18" customFormat="1" ht="12.75" thickBot="1">
      <c r="A146" s="258" t="s">
        <v>29</v>
      </c>
      <c r="B146" s="259"/>
      <c r="C146" s="147"/>
      <c r="D146" s="128"/>
      <c r="E146" s="220"/>
      <c r="F146" s="220"/>
      <c r="G146" s="220"/>
      <c r="H146" s="128" t="s">
        <v>14</v>
      </c>
      <c r="I146" s="148" t="s">
        <v>14</v>
      </c>
      <c r="J146" s="128"/>
      <c r="K146" s="128"/>
      <c r="L146" s="128"/>
      <c r="M146" s="148"/>
    </row>
    <row r="147" spans="1:13" s="17" customFormat="1" ht="13.5" thickBot="1">
      <c r="A147" s="321" t="s">
        <v>59</v>
      </c>
      <c r="B147" s="322"/>
      <c r="C147" s="129"/>
      <c r="D147" s="152"/>
      <c r="E147" s="225"/>
      <c r="F147" s="225"/>
      <c r="G147" s="225"/>
      <c r="H147" s="152"/>
      <c r="I147" s="152"/>
      <c r="J147" s="129"/>
      <c r="K147" s="129"/>
      <c r="L147" s="129"/>
      <c r="M147" s="130"/>
    </row>
    <row r="148" spans="1:13" s="18" customFormat="1" ht="12">
      <c r="A148" s="329" t="s">
        <v>25</v>
      </c>
      <c r="B148" s="330"/>
      <c r="C148" s="153"/>
      <c r="D148" s="154"/>
      <c r="E148" s="226"/>
      <c r="F148" s="227"/>
      <c r="G148" s="228"/>
      <c r="H148" s="156"/>
      <c r="I148" s="155"/>
      <c r="J148" s="156"/>
      <c r="K148" s="155"/>
      <c r="L148" s="156"/>
      <c r="M148" s="157"/>
    </row>
    <row r="149" spans="1:13" s="18" customFormat="1" ht="12.75" thickBot="1">
      <c r="A149" s="286" t="s">
        <v>29</v>
      </c>
      <c r="B149" s="287"/>
      <c r="C149" s="158"/>
      <c r="D149" s="160">
        <f>D123+D134+D139</f>
        <v>4</v>
      </c>
      <c r="E149" s="229">
        <f>E123+E134+E139</f>
        <v>2.4074074074074074</v>
      </c>
      <c r="F149" s="229">
        <f>F123+F134+F139</f>
        <v>1.5925925925925926</v>
      </c>
      <c r="G149" s="229">
        <f>G123+G134+G139</f>
        <v>0.18518518518518517</v>
      </c>
      <c r="H149" s="158"/>
      <c r="I149" s="158"/>
      <c r="J149" s="159">
        <f>J123+J134+J139+J146</f>
        <v>60</v>
      </c>
      <c r="K149" s="159">
        <f>K123+K134+K139+K146</f>
        <v>60</v>
      </c>
      <c r="L149" s="159">
        <f>L123+L134+L139+L146</f>
        <v>0</v>
      </c>
      <c r="M149" s="161">
        <f>M123+M134+M139+M146</f>
        <v>5</v>
      </c>
    </row>
    <row r="150" spans="1:13" s="18" customFormat="1" ht="12.75" thickBot="1">
      <c r="A150" s="325" t="s">
        <v>24</v>
      </c>
      <c r="B150" s="326"/>
      <c r="C150" s="236"/>
      <c r="D150" s="237">
        <f>D121+D132+D137+D144</f>
        <v>30</v>
      </c>
      <c r="E150" s="238">
        <f>E121+E132+E137+E144</f>
        <v>16.88888888888889</v>
      </c>
      <c r="F150" s="238">
        <f>F121+F132+F137+F144</f>
        <v>13.11111111111111</v>
      </c>
      <c r="G150" s="238">
        <f>G121+G132+G137+G144</f>
        <v>8.666666666666666</v>
      </c>
      <c r="H150" s="239"/>
      <c r="I150" s="239"/>
      <c r="J150" s="240">
        <f>SUM(J144,J137,J132,J121)</f>
        <v>428</v>
      </c>
      <c r="K150" s="240">
        <f>SUM(K144,K137,K132,K121)</f>
        <v>203</v>
      </c>
      <c r="L150" s="240">
        <f>SUM(L144,L137,L132,L121)</f>
        <v>225</v>
      </c>
      <c r="M150" s="21">
        <f>M121+M132+M137+M144</f>
        <v>39</v>
      </c>
    </row>
    <row r="151" spans="1:13" s="18" customFormat="1" ht="12">
      <c r="A151" s="290" t="s">
        <v>100</v>
      </c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</row>
    <row r="152" spans="1:13" s="18" customFormat="1" ht="12">
      <c r="A152" s="291" t="s">
        <v>98</v>
      </c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</row>
    <row r="153" spans="1:13" ht="12.75">
      <c r="A153" s="3"/>
      <c r="B153" s="6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</row>
    <row r="154" spans="1:13" ht="15.75">
      <c r="A154" s="327" t="s">
        <v>74</v>
      </c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</row>
    <row r="155" spans="1:16" ht="12.75">
      <c r="A155" s="3"/>
      <c r="B155" s="6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2"/>
      <c r="O155" s="2"/>
      <c r="P155" s="2"/>
    </row>
    <row r="156" spans="1:16" ht="15">
      <c r="A156" s="1"/>
      <c r="B156" s="8" t="s">
        <v>30</v>
      </c>
      <c r="C156" s="8"/>
      <c r="D156" s="9"/>
      <c r="E156" s="1"/>
      <c r="F156" s="1"/>
      <c r="G156" s="1"/>
      <c r="H156" s="1"/>
      <c r="I156" s="1"/>
      <c r="J156" s="1"/>
      <c r="K156" s="1"/>
      <c r="L156" s="1"/>
      <c r="M156" s="1"/>
      <c r="O156" s="5"/>
      <c r="P156" s="5"/>
    </row>
    <row r="157" spans="2:16" ht="15">
      <c r="B157" s="10" t="s">
        <v>31</v>
      </c>
      <c r="C157" s="10"/>
      <c r="D157" s="10"/>
      <c r="F157" s="195" t="s">
        <v>117</v>
      </c>
      <c r="O157" s="2"/>
      <c r="P157" s="2"/>
    </row>
    <row r="158" spans="2:6" ht="15">
      <c r="B158" s="10" t="s">
        <v>32</v>
      </c>
      <c r="C158" s="10"/>
      <c r="D158" s="10"/>
      <c r="F158" s="47" t="s">
        <v>115</v>
      </c>
    </row>
    <row r="159" spans="2:4" ht="15">
      <c r="B159" s="10" t="s">
        <v>33</v>
      </c>
      <c r="C159" s="10"/>
      <c r="D159" s="10"/>
    </row>
    <row r="160" spans="2:4" ht="15">
      <c r="B160" s="10" t="s">
        <v>34</v>
      </c>
      <c r="C160" s="10"/>
      <c r="D160" s="10"/>
    </row>
    <row r="161" spans="2:4" ht="15">
      <c r="B161" s="10" t="s">
        <v>109</v>
      </c>
      <c r="C161" s="10"/>
      <c r="D161" s="10"/>
    </row>
    <row r="162" spans="2:4" ht="15">
      <c r="B162" s="10" t="s">
        <v>110</v>
      </c>
      <c r="C162" s="10"/>
      <c r="D162" s="10"/>
    </row>
    <row r="163" spans="2:7" ht="15">
      <c r="B163" s="11" t="s">
        <v>60</v>
      </c>
      <c r="G163" s="4"/>
    </row>
    <row r="164" spans="2:7" ht="15.75" thickBot="1">
      <c r="B164" s="11" t="s">
        <v>61</v>
      </c>
      <c r="G164" s="4"/>
    </row>
    <row r="165" spans="1:13" ht="13.5" thickBot="1">
      <c r="A165" s="253" t="s">
        <v>0</v>
      </c>
      <c r="B165" s="262" t="s">
        <v>16</v>
      </c>
      <c r="C165" s="278" t="s">
        <v>10</v>
      </c>
      <c r="D165" s="266" t="s">
        <v>11</v>
      </c>
      <c r="E165" s="267"/>
      <c r="F165" s="268"/>
      <c r="G165" s="265" t="s">
        <v>19</v>
      </c>
      <c r="H165" s="273" t="s">
        <v>20</v>
      </c>
      <c r="I165" s="265" t="s">
        <v>21</v>
      </c>
      <c r="J165" s="266" t="s">
        <v>13</v>
      </c>
      <c r="K165" s="267"/>
      <c r="L165" s="267"/>
      <c r="M165" s="268"/>
    </row>
    <row r="166" spans="1:13" ht="13.5" thickBot="1">
      <c r="A166" s="254"/>
      <c r="B166" s="263"/>
      <c r="C166" s="279"/>
      <c r="D166" s="249" t="s">
        <v>1</v>
      </c>
      <c r="E166" s="245" t="s">
        <v>17</v>
      </c>
      <c r="F166" s="247" t="s">
        <v>18</v>
      </c>
      <c r="G166" s="245"/>
      <c r="H166" s="274"/>
      <c r="I166" s="245"/>
      <c r="J166" s="249" t="s">
        <v>1</v>
      </c>
      <c r="K166" s="271" t="s">
        <v>22</v>
      </c>
      <c r="L166" s="272"/>
      <c r="M166" s="276" t="s">
        <v>12</v>
      </c>
    </row>
    <row r="167" spans="1:13" ht="12.75">
      <c r="A167" s="254"/>
      <c r="B167" s="263"/>
      <c r="C167" s="279"/>
      <c r="D167" s="249"/>
      <c r="E167" s="245"/>
      <c r="F167" s="247"/>
      <c r="G167" s="245"/>
      <c r="H167" s="274"/>
      <c r="I167" s="245"/>
      <c r="J167" s="249"/>
      <c r="K167" s="262" t="s">
        <v>6</v>
      </c>
      <c r="L167" s="262" t="s">
        <v>15</v>
      </c>
      <c r="M167" s="276"/>
    </row>
    <row r="168" spans="1:13" ht="12.75">
      <c r="A168" s="254"/>
      <c r="B168" s="263"/>
      <c r="C168" s="279"/>
      <c r="D168" s="249"/>
      <c r="E168" s="245"/>
      <c r="F168" s="247"/>
      <c r="G168" s="245"/>
      <c r="H168" s="274"/>
      <c r="I168" s="245"/>
      <c r="J168" s="249"/>
      <c r="K168" s="263"/>
      <c r="L168" s="263"/>
      <c r="M168" s="276"/>
    </row>
    <row r="169" spans="1:13" ht="12.75">
      <c r="A169" s="254"/>
      <c r="B169" s="263"/>
      <c r="C169" s="279"/>
      <c r="D169" s="249"/>
      <c r="E169" s="245"/>
      <c r="F169" s="247"/>
      <c r="G169" s="245"/>
      <c r="H169" s="274"/>
      <c r="I169" s="245"/>
      <c r="J169" s="249"/>
      <c r="K169" s="263"/>
      <c r="L169" s="263"/>
      <c r="M169" s="276"/>
    </row>
    <row r="170" spans="1:13" ht="12.75">
      <c r="A170" s="254"/>
      <c r="B170" s="263"/>
      <c r="C170" s="279"/>
      <c r="D170" s="249"/>
      <c r="E170" s="245"/>
      <c r="F170" s="247"/>
      <c r="G170" s="245"/>
      <c r="H170" s="274"/>
      <c r="I170" s="245"/>
      <c r="J170" s="249"/>
      <c r="K170" s="263"/>
      <c r="L170" s="263"/>
      <c r="M170" s="276"/>
    </row>
    <row r="171" spans="1:13" ht="13.5" thickBot="1">
      <c r="A171" s="255"/>
      <c r="B171" s="264"/>
      <c r="C171" s="280"/>
      <c r="D171" s="250"/>
      <c r="E171" s="246"/>
      <c r="F171" s="248"/>
      <c r="G171" s="246"/>
      <c r="H171" s="275"/>
      <c r="I171" s="246"/>
      <c r="J171" s="250"/>
      <c r="K171" s="264"/>
      <c r="L171" s="264"/>
      <c r="M171" s="277"/>
    </row>
    <row r="172" spans="1:13" ht="12.75" customHeight="1" thickBot="1">
      <c r="A172" s="38"/>
      <c r="B172" s="39" t="s">
        <v>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6"/>
    </row>
    <row r="173" spans="1:13" ht="15.75" thickBot="1">
      <c r="A173" s="251" t="s">
        <v>42</v>
      </c>
      <c r="B173" s="252"/>
      <c r="C173" s="51"/>
      <c r="D173" s="94"/>
      <c r="E173" s="94"/>
      <c r="F173" s="94"/>
      <c r="G173" s="94"/>
      <c r="H173" s="94"/>
      <c r="I173" s="94"/>
      <c r="J173" s="94"/>
      <c r="K173" s="94"/>
      <c r="L173" s="94"/>
      <c r="M173" s="95"/>
    </row>
    <row r="174" spans="1:13" ht="13.5" thickBot="1">
      <c r="A174" s="96">
        <v>1</v>
      </c>
      <c r="B174" s="27" t="s">
        <v>105</v>
      </c>
      <c r="C174" s="97" t="s">
        <v>62</v>
      </c>
      <c r="D174" s="29">
        <v>2</v>
      </c>
      <c r="E174" s="183">
        <f>(K174+L174+M174)/27</f>
        <v>1.2222222222222223</v>
      </c>
      <c r="F174" s="183">
        <f>D174-E174</f>
        <v>0.7777777777777777</v>
      </c>
      <c r="G174" s="183">
        <f>(L174+M174)/27</f>
        <v>1.2222222222222223</v>
      </c>
      <c r="H174" s="28" t="s">
        <v>27</v>
      </c>
      <c r="I174" s="30" t="s">
        <v>7</v>
      </c>
      <c r="J174" s="28">
        <f>K174+L174</f>
        <v>30</v>
      </c>
      <c r="K174" s="28"/>
      <c r="L174" s="28">
        <v>30</v>
      </c>
      <c r="M174" s="30">
        <v>3</v>
      </c>
    </row>
    <row r="175" spans="1:13" ht="12.75">
      <c r="A175" s="260" t="s">
        <v>24</v>
      </c>
      <c r="B175" s="261"/>
      <c r="C175" s="59"/>
      <c r="D175" s="61">
        <f>SUM(D174:D174)</f>
        <v>2</v>
      </c>
      <c r="E175" s="186">
        <f>SUM(E174:E174)</f>
        <v>1.2222222222222223</v>
      </c>
      <c r="F175" s="186">
        <f>SUM(F174:F174)</f>
        <v>0.7777777777777777</v>
      </c>
      <c r="G175" s="186">
        <f>SUM(G174:G174)</f>
        <v>1.2222222222222223</v>
      </c>
      <c r="H175" s="60" t="s">
        <v>14</v>
      </c>
      <c r="I175" s="62" t="s">
        <v>14</v>
      </c>
      <c r="J175" s="60">
        <f>SUM(J174:J174)</f>
        <v>30</v>
      </c>
      <c r="K175" s="60">
        <f>SUM(K174:K174)</f>
        <v>0</v>
      </c>
      <c r="L175" s="60">
        <f>SUM(L174:L174)</f>
        <v>30</v>
      </c>
      <c r="M175" s="60">
        <f>SUM(M174:M174)</f>
        <v>3</v>
      </c>
    </row>
    <row r="176" spans="1:13" ht="12.75">
      <c r="A176" s="256" t="s">
        <v>25</v>
      </c>
      <c r="B176" s="257"/>
      <c r="C176" s="98"/>
      <c r="D176" s="187"/>
      <c r="E176" s="199"/>
      <c r="F176" s="199"/>
      <c r="G176" s="199"/>
      <c r="H176" s="99" t="s">
        <v>14</v>
      </c>
      <c r="I176" s="100" t="s">
        <v>14</v>
      </c>
      <c r="J176" s="99"/>
      <c r="K176" s="99"/>
      <c r="L176" s="99"/>
      <c r="M176" s="100"/>
    </row>
    <row r="177" spans="1:13" ht="13.5" thickBot="1">
      <c r="A177" s="258" t="s">
        <v>99</v>
      </c>
      <c r="B177" s="259"/>
      <c r="C177" s="101"/>
      <c r="D177" s="68"/>
      <c r="E177" s="200"/>
      <c r="F177" s="200"/>
      <c r="G177" s="200"/>
      <c r="H177" s="102" t="s">
        <v>14</v>
      </c>
      <c r="I177" s="103" t="s">
        <v>14</v>
      </c>
      <c r="J177" s="67"/>
      <c r="K177" s="67"/>
      <c r="L177" s="67"/>
      <c r="M177" s="67">
        <f>M174</f>
        <v>3</v>
      </c>
    </row>
    <row r="178" spans="1:13" ht="15.75" thickBot="1">
      <c r="A178" s="251" t="s">
        <v>44</v>
      </c>
      <c r="B178" s="252"/>
      <c r="C178" s="51"/>
      <c r="D178" s="52"/>
      <c r="E178" s="202"/>
      <c r="F178" s="202"/>
      <c r="G178" s="202"/>
      <c r="H178" s="52"/>
      <c r="I178" s="52"/>
      <c r="J178" s="52"/>
      <c r="K178" s="52"/>
      <c r="L178" s="52"/>
      <c r="M178" s="53"/>
    </row>
    <row r="179" spans="1:13" ht="12.75">
      <c r="A179" s="28">
        <v>1</v>
      </c>
      <c r="B179" s="27" t="s">
        <v>87</v>
      </c>
      <c r="C179" s="28" t="s">
        <v>62</v>
      </c>
      <c r="D179" s="54">
        <v>3</v>
      </c>
      <c r="E179" s="183">
        <f>(K179+L179+M179)/27</f>
        <v>1.8518518518518519</v>
      </c>
      <c r="F179" s="183">
        <f>D179-E179</f>
        <v>1.1481481481481481</v>
      </c>
      <c r="G179" s="183">
        <f>(L179+M179)/27</f>
        <v>1.2962962962962963</v>
      </c>
      <c r="H179" s="28" t="s">
        <v>111</v>
      </c>
      <c r="I179" s="28" t="s">
        <v>7</v>
      </c>
      <c r="J179" s="28">
        <f>K179+L179</f>
        <v>45</v>
      </c>
      <c r="K179" s="28">
        <v>15</v>
      </c>
      <c r="L179" s="28">
        <v>30</v>
      </c>
      <c r="M179" s="55">
        <v>5</v>
      </c>
    </row>
    <row r="180" spans="1:13" ht="13.5" thickBot="1">
      <c r="A180" s="32">
        <v>2</v>
      </c>
      <c r="B180" s="33" t="s">
        <v>88</v>
      </c>
      <c r="C180" s="42" t="s">
        <v>62</v>
      </c>
      <c r="D180" s="32">
        <v>3.5</v>
      </c>
      <c r="E180" s="185">
        <f>(K180+L180+M180)/27</f>
        <v>1.8518518518518519</v>
      </c>
      <c r="F180" s="185">
        <f>D180-E180</f>
        <v>1.6481481481481481</v>
      </c>
      <c r="G180" s="185">
        <f>(L180+M180)/27</f>
        <v>1.2962962962962963</v>
      </c>
      <c r="H180" s="32" t="s">
        <v>27</v>
      </c>
      <c r="I180" s="32" t="s">
        <v>7</v>
      </c>
      <c r="J180" s="32">
        <f>K180+L180</f>
        <v>45</v>
      </c>
      <c r="K180" s="32">
        <v>15</v>
      </c>
      <c r="L180" s="32">
        <v>30</v>
      </c>
      <c r="M180" s="92">
        <v>5</v>
      </c>
    </row>
    <row r="181" spans="1:13" ht="12.75">
      <c r="A181" s="260" t="s">
        <v>24</v>
      </c>
      <c r="B181" s="261"/>
      <c r="C181" s="59"/>
      <c r="D181" s="60">
        <f>SUM(D179:D180)</f>
        <v>6.5</v>
      </c>
      <c r="E181" s="186">
        <f>SUM(E179:E180)</f>
        <v>3.7037037037037037</v>
      </c>
      <c r="F181" s="186">
        <f>SUM(F179:F180)</f>
        <v>2.7962962962962963</v>
      </c>
      <c r="G181" s="186">
        <f>SUM(G179:G180)</f>
        <v>2.5925925925925926</v>
      </c>
      <c r="H181" s="60" t="s">
        <v>14</v>
      </c>
      <c r="I181" s="62" t="s">
        <v>14</v>
      </c>
      <c r="J181" s="60">
        <f>SUM(J179:J180)</f>
        <v>90</v>
      </c>
      <c r="K181" s="60">
        <f>SUM(K179:K180)</f>
        <v>30</v>
      </c>
      <c r="L181" s="60">
        <f>SUM(L179:L180)</f>
        <v>60</v>
      </c>
      <c r="M181" s="85">
        <f>SUM(M179:M180)</f>
        <v>10</v>
      </c>
    </row>
    <row r="182" spans="1:13" ht="12.75">
      <c r="A182" s="256" t="s">
        <v>25</v>
      </c>
      <c r="B182" s="257"/>
      <c r="C182" s="63"/>
      <c r="D182" s="64"/>
      <c r="E182" s="203"/>
      <c r="F182" s="203"/>
      <c r="G182" s="203"/>
      <c r="H182" s="64" t="s">
        <v>14</v>
      </c>
      <c r="I182" s="65" t="s">
        <v>14</v>
      </c>
      <c r="J182" s="64"/>
      <c r="K182" s="64"/>
      <c r="L182" s="64"/>
      <c r="M182" s="65"/>
    </row>
    <row r="183" spans="1:13" ht="13.5" thickBot="1">
      <c r="A183" s="281" t="s">
        <v>29</v>
      </c>
      <c r="B183" s="282"/>
      <c r="C183" s="66"/>
      <c r="D183" s="67"/>
      <c r="E183" s="200"/>
      <c r="F183" s="200"/>
      <c r="G183" s="200"/>
      <c r="H183" s="67" t="s">
        <v>14</v>
      </c>
      <c r="I183" s="69" t="s">
        <v>14</v>
      </c>
      <c r="J183" s="67"/>
      <c r="K183" s="67"/>
      <c r="L183" s="67"/>
      <c r="M183" s="69"/>
    </row>
    <row r="184" spans="1:13" ht="15.75" thickBot="1">
      <c r="A184" s="251" t="s">
        <v>49</v>
      </c>
      <c r="B184" s="252"/>
      <c r="C184" s="51"/>
      <c r="D184" s="52"/>
      <c r="E184" s="202"/>
      <c r="F184" s="202"/>
      <c r="G184" s="202"/>
      <c r="H184" s="52"/>
      <c r="I184" s="52"/>
      <c r="J184" s="52"/>
      <c r="K184" s="52"/>
      <c r="L184" s="52"/>
      <c r="M184" s="53"/>
    </row>
    <row r="185" spans="1:13" ht="12.75">
      <c r="A185" s="28">
        <v>1</v>
      </c>
      <c r="B185" s="27" t="s">
        <v>50</v>
      </c>
      <c r="C185" s="28" t="s">
        <v>62</v>
      </c>
      <c r="D185" s="54">
        <v>2</v>
      </c>
      <c r="E185" s="183">
        <f>(K185+L185+M185)/27</f>
        <v>1.2222222222222223</v>
      </c>
      <c r="F185" s="183">
        <f>D185-E185</f>
        <v>0.7777777777777777</v>
      </c>
      <c r="G185" s="183">
        <f>(L185+M185)/27</f>
        <v>0.1111111111111111</v>
      </c>
      <c r="H185" s="28" t="s">
        <v>111</v>
      </c>
      <c r="I185" s="28" t="s">
        <v>8</v>
      </c>
      <c r="J185" s="28">
        <f>K185+L185</f>
        <v>30</v>
      </c>
      <c r="K185" s="28">
        <v>30</v>
      </c>
      <c r="L185" s="28"/>
      <c r="M185" s="55">
        <v>3</v>
      </c>
    </row>
    <row r="186" spans="1:13" ht="12.75">
      <c r="A186" s="32">
        <v>2</v>
      </c>
      <c r="B186" s="33" t="s">
        <v>64</v>
      </c>
      <c r="C186" s="42" t="s">
        <v>62</v>
      </c>
      <c r="D186" s="32">
        <v>3.5</v>
      </c>
      <c r="E186" s="184">
        <f>(K186+L186+M186)/27</f>
        <v>1.7777777777777777</v>
      </c>
      <c r="F186" s="184">
        <f>D186-E186</f>
        <v>1.7222222222222223</v>
      </c>
      <c r="G186" s="184">
        <f>(L186+M186)/27</f>
        <v>1.7777777777777777</v>
      </c>
      <c r="H186" s="32" t="s">
        <v>111</v>
      </c>
      <c r="I186" s="32" t="s">
        <v>7</v>
      </c>
      <c r="J186" s="32">
        <f>K186+L186</f>
        <v>30</v>
      </c>
      <c r="K186" s="32"/>
      <c r="L186" s="32">
        <v>30</v>
      </c>
      <c r="M186" s="57">
        <v>18</v>
      </c>
    </row>
    <row r="187" spans="1:13" ht="12.75">
      <c r="A187" s="32">
        <v>3</v>
      </c>
      <c r="B187" s="33" t="s">
        <v>89</v>
      </c>
      <c r="C187" s="42" t="s">
        <v>62</v>
      </c>
      <c r="D187" s="32">
        <v>3.5</v>
      </c>
      <c r="E187" s="184">
        <f>(K187+L187+M187)/27</f>
        <v>1.8518518518518519</v>
      </c>
      <c r="F187" s="184">
        <f>D187-E187</f>
        <v>1.6481481481481481</v>
      </c>
      <c r="G187" s="184">
        <f>(L187+M187)/27</f>
        <v>0.7407407407407407</v>
      </c>
      <c r="H187" s="32" t="s">
        <v>27</v>
      </c>
      <c r="I187" s="48" t="s">
        <v>7</v>
      </c>
      <c r="J187" s="58">
        <f>K187+L187</f>
        <v>45</v>
      </c>
      <c r="K187" s="58">
        <v>30</v>
      </c>
      <c r="L187" s="32">
        <v>15</v>
      </c>
      <c r="M187" s="57">
        <v>5</v>
      </c>
    </row>
    <row r="188" spans="1:13" ht="12.75">
      <c r="A188" s="32">
        <v>4</v>
      </c>
      <c r="B188" s="33" t="s">
        <v>90</v>
      </c>
      <c r="C188" s="42" t="s">
        <v>62</v>
      </c>
      <c r="D188" s="56">
        <v>3</v>
      </c>
      <c r="E188" s="184">
        <f>(K188+L188+M188)/27</f>
        <v>1.8518518518518519</v>
      </c>
      <c r="F188" s="184">
        <f>D188-E188</f>
        <v>1.1481481481481481</v>
      </c>
      <c r="G188" s="184">
        <f>(L188+M188)/27</f>
        <v>0.7407407407407407</v>
      </c>
      <c r="H188" s="32" t="s">
        <v>111</v>
      </c>
      <c r="I188" s="48" t="s">
        <v>7</v>
      </c>
      <c r="J188" s="58">
        <f>K188+L188</f>
        <v>45</v>
      </c>
      <c r="K188" s="58">
        <v>30</v>
      </c>
      <c r="L188" s="32">
        <v>15</v>
      </c>
      <c r="M188" s="57">
        <v>5</v>
      </c>
    </row>
    <row r="189" spans="1:13" ht="13.5" thickBot="1">
      <c r="A189" s="32">
        <v>5</v>
      </c>
      <c r="B189" s="33" t="s">
        <v>48</v>
      </c>
      <c r="C189" s="32" t="s">
        <v>62</v>
      </c>
      <c r="D189" s="32">
        <v>3.5</v>
      </c>
      <c r="E189" s="185">
        <f>(K189+L189+M189)/27</f>
        <v>1.8518518518518519</v>
      </c>
      <c r="F189" s="185">
        <f>D189-E189</f>
        <v>1.6481481481481481</v>
      </c>
      <c r="G189" s="185">
        <f>(L189+M189)/27</f>
        <v>0.7407407407407407</v>
      </c>
      <c r="H189" s="32" t="s">
        <v>27</v>
      </c>
      <c r="I189" s="48" t="s">
        <v>7</v>
      </c>
      <c r="J189" s="58">
        <f>K189+L189</f>
        <v>45</v>
      </c>
      <c r="K189" s="58">
        <v>30</v>
      </c>
      <c r="L189" s="32">
        <v>15</v>
      </c>
      <c r="M189" s="92">
        <v>5</v>
      </c>
    </row>
    <row r="190" spans="1:13" ht="12.75">
      <c r="A190" s="260" t="s">
        <v>24</v>
      </c>
      <c r="B190" s="261"/>
      <c r="C190" s="59"/>
      <c r="D190" s="60">
        <f>SUM(D185:D189)</f>
        <v>15.5</v>
      </c>
      <c r="E190" s="186">
        <f>SUM(E185:E189)</f>
        <v>8.555555555555555</v>
      </c>
      <c r="F190" s="186">
        <f>SUM(F185:F189)</f>
        <v>6.944444444444444</v>
      </c>
      <c r="G190" s="186">
        <f>SUM(G185:G189)</f>
        <v>4.111111111111111</v>
      </c>
      <c r="H190" s="60" t="s">
        <v>14</v>
      </c>
      <c r="I190" s="62" t="s">
        <v>14</v>
      </c>
      <c r="J190" s="60">
        <f>SUM(J185:J189)</f>
        <v>195</v>
      </c>
      <c r="K190" s="60">
        <f>SUM(K185:K189)</f>
        <v>120</v>
      </c>
      <c r="L190" s="60">
        <f>SUM(L185:L189)</f>
        <v>75</v>
      </c>
      <c r="M190" s="85">
        <f>SUM(M185:M189)</f>
        <v>36</v>
      </c>
    </row>
    <row r="191" spans="1:13" ht="12.75">
      <c r="A191" s="256" t="s">
        <v>25</v>
      </c>
      <c r="B191" s="257"/>
      <c r="C191" s="63"/>
      <c r="D191" s="64"/>
      <c r="E191" s="203"/>
      <c r="F191" s="203"/>
      <c r="G191" s="203"/>
      <c r="H191" s="64" t="s">
        <v>14</v>
      </c>
      <c r="I191" s="65" t="s">
        <v>14</v>
      </c>
      <c r="J191" s="64"/>
      <c r="K191" s="64"/>
      <c r="L191" s="64"/>
      <c r="M191" s="65"/>
    </row>
    <row r="192" spans="1:13" ht="13.5" thickBot="1">
      <c r="A192" s="281" t="s">
        <v>29</v>
      </c>
      <c r="B192" s="282"/>
      <c r="C192" s="66"/>
      <c r="D192" s="68">
        <f>D185+D186</f>
        <v>5.5</v>
      </c>
      <c r="E192" s="200">
        <f>E185+E186</f>
        <v>3</v>
      </c>
      <c r="F192" s="200">
        <f>F185+F186</f>
        <v>2.5</v>
      </c>
      <c r="G192" s="200"/>
      <c r="H192" s="67" t="s">
        <v>14</v>
      </c>
      <c r="I192" s="69" t="s">
        <v>14</v>
      </c>
      <c r="J192" s="67">
        <f>J185+J186</f>
        <v>60</v>
      </c>
      <c r="K192" s="67">
        <f>K185+K186</f>
        <v>30</v>
      </c>
      <c r="L192" s="67">
        <f>L185+L186</f>
        <v>30</v>
      </c>
      <c r="M192" s="70">
        <f>M185+M186</f>
        <v>21</v>
      </c>
    </row>
    <row r="193" spans="1:13" ht="15.75" thickBot="1">
      <c r="A193" s="251" t="s">
        <v>65</v>
      </c>
      <c r="B193" s="252"/>
      <c r="C193" s="51"/>
      <c r="D193" s="52"/>
      <c r="E193" s="202"/>
      <c r="F193" s="202"/>
      <c r="G193" s="202"/>
      <c r="H193" s="52"/>
      <c r="I193" s="52"/>
      <c r="J193" s="52"/>
      <c r="K193" s="52"/>
      <c r="L193" s="52"/>
      <c r="M193" s="53"/>
    </row>
    <row r="194" spans="1:13" ht="13.5" thickBot="1">
      <c r="A194" s="28">
        <v>1</v>
      </c>
      <c r="B194" s="27" t="s">
        <v>66</v>
      </c>
      <c r="C194" s="28" t="s">
        <v>62</v>
      </c>
      <c r="D194" s="54">
        <v>6</v>
      </c>
      <c r="E194" s="183">
        <f>J194/27</f>
        <v>5.925925925925926</v>
      </c>
      <c r="F194" s="183">
        <f>D194-E194</f>
        <v>0.0740740740740744</v>
      </c>
      <c r="G194" s="183">
        <v>6</v>
      </c>
      <c r="H194" s="28" t="s">
        <v>111</v>
      </c>
      <c r="I194" s="28" t="s">
        <v>7</v>
      </c>
      <c r="J194" s="28">
        <f>K194+L194+M194</f>
        <v>160</v>
      </c>
      <c r="K194" s="28"/>
      <c r="L194" s="28"/>
      <c r="M194" s="30">
        <v>160</v>
      </c>
    </row>
    <row r="195" spans="1:13" ht="15.75" thickBot="1">
      <c r="A195" s="251" t="s">
        <v>67</v>
      </c>
      <c r="B195" s="252"/>
      <c r="C195" s="52"/>
      <c r="D195" s="71"/>
      <c r="E195" s="210"/>
      <c r="F195" s="210"/>
      <c r="G195" s="210"/>
      <c r="H195" s="71"/>
      <c r="I195" s="71"/>
      <c r="J195" s="52"/>
      <c r="K195" s="52"/>
      <c r="L195" s="52"/>
      <c r="M195" s="53"/>
    </row>
    <row r="196" spans="1:13" ht="12.75">
      <c r="A196" s="284" t="s">
        <v>25</v>
      </c>
      <c r="B196" s="285"/>
      <c r="C196" s="73"/>
      <c r="D196" s="74"/>
      <c r="E196" s="211"/>
      <c r="F196" s="212"/>
      <c r="G196" s="213"/>
      <c r="H196" s="31"/>
      <c r="I196" s="75"/>
      <c r="J196" s="31"/>
      <c r="K196" s="75"/>
      <c r="L196" s="31"/>
      <c r="M196" s="41"/>
    </row>
    <row r="197" spans="1:13" ht="13.5" thickBot="1">
      <c r="A197" s="286" t="s">
        <v>99</v>
      </c>
      <c r="B197" s="287"/>
      <c r="C197" s="34"/>
      <c r="D197" s="77">
        <f>D177+D183+D192+D194</f>
        <v>11.5</v>
      </c>
      <c r="E197" s="214">
        <f>E177+E183+E192+E194</f>
        <v>8.925925925925926</v>
      </c>
      <c r="F197" s="214">
        <f>F177+F183+F192+F194</f>
        <v>2.5740740740740744</v>
      </c>
      <c r="G197" s="214">
        <f>G177+G183+G192+G194</f>
        <v>6</v>
      </c>
      <c r="H197" s="34"/>
      <c r="I197" s="34"/>
      <c r="J197" s="76">
        <f>J177+J183+J192+J194</f>
        <v>220</v>
      </c>
      <c r="K197" s="76">
        <f>K177+K183+K192+K194</f>
        <v>30</v>
      </c>
      <c r="L197" s="76">
        <f>L177+L183+L192+L194</f>
        <v>30</v>
      </c>
      <c r="M197" s="76">
        <f>M177+M183+M192+M194</f>
        <v>184</v>
      </c>
    </row>
    <row r="198" spans="1:13" ht="13.5" thickBot="1">
      <c r="A198" s="288" t="s">
        <v>24</v>
      </c>
      <c r="B198" s="289"/>
      <c r="C198" s="79"/>
      <c r="D198" s="80">
        <f>D175+D181+D190+D194</f>
        <v>30</v>
      </c>
      <c r="E198" s="215">
        <f>E175+E181+E190+E194</f>
        <v>19.407407407407405</v>
      </c>
      <c r="F198" s="215">
        <f>F175+F181+F190+F194</f>
        <v>10.592592592592592</v>
      </c>
      <c r="G198" s="215">
        <f>G175+G181+G190+G194</f>
        <v>13.925925925925926</v>
      </c>
      <c r="H198" s="93"/>
      <c r="I198" s="93"/>
      <c r="J198" s="82">
        <f>J175+J181+J190+J194</f>
        <v>475</v>
      </c>
      <c r="K198" s="82">
        <f>K175+K181+K190+K194</f>
        <v>150</v>
      </c>
      <c r="L198" s="82">
        <f>L175+L181+L190+L194</f>
        <v>165</v>
      </c>
      <c r="M198" s="82">
        <f>M175+M181+M190+M194</f>
        <v>209</v>
      </c>
    </row>
    <row r="199" spans="1:13" ht="12.75">
      <c r="A199" s="290" t="s">
        <v>100</v>
      </c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</row>
    <row r="200" spans="1:13" ht="12.75">
      <c r="A200" s="291" t="s">
        <v>98</v>
      </c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</row>
    <row r="201" spans="1:13" ht="12.75">
      <c r="A201" s="6"/>
      <c r="B201" s="6"/>
      <c r="C201" s="6"/>
      <c r="D201" s="6"/>
      <c r="E201" s="6"/>
      <c r="F201" s="3"/>
      <c r="G201" s="4"/>
      <c r="H201" s="4"/>
      <c r="I201" s="4"/>
      <c r="J201" s="4"/>
      <c r="K201" s="4"/>
      <c r="L201" s="4"/>
      <c r="M201" s="4"/>
    </row>
    <row r="202" spans="1:13" ht="12.75">
      <c r="A202" s="6"/>
      <c r="B202" s="6"/>
      <c r="C202" s="6"/>
      <c r="D202" s="6"/>
      <c r="E202" s="6"/>
      <c r="F202" s="3"/>
      <c r="G202" s="4"/>
      <c r="H202" s="4"/>
      <c r="I202" s="4"/>
      <c r="J202" s="4"/>
      <c r="K202" s="4"/>
      <c r="L202" s="4"/>
      <c r="M202" s="4"/>
    </row>
    <row r="203" spans="1:13" ht="12.75">
      <c r="A203" s="6"/>
      <c r="B203" s="6"/>
      <c r="C203" s="6"/>
      <c r="D203" s="6"/>
      <c r="E203" s="6"/>
      <c r="F203" s="3"/>
      <c r="G203" s="4"/>
      <c r="H203" s="4"/>
      <c r="I203" s="4"/>
      <c r="J203" s="4"/>
      <c r="K203" s="4"/>
      <c r="L203" s="4"/>
      <c r="M203" s="4"/>
    </row>
    <row r="204" spans="1:13" ht="15.75">
      <c r="A204" s="269" t="s">
        <v>74</v>
      </c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</row>
    <row r="205" spans="1:13" ht="12.75">
      <c r="A205" s="3"/>
      <c r="B205" s="6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</row>
    <row r="206" spans="1:13" ht="15">
      <c r="A206" s="1"/>
      <c r="B206" s="8" t="s">
        <v>30</v>
      </c>
      <c r="C206" s="8"/>
      <c r="D206" s="9"/>
      <c r="E206" s="1"/>
      <c r="F206" s="1"/>
      <c r="G206" s="1"/>
      <c r="H206" s="1"/>
      <c r="I206" s="1"/>
      <c r="J206" s="1"/>
      <c r="K206" s="1"/>
      <c r="L206" s="1"/>
      <c r="M206" s="1"/>
    </row>
    <row r="207" spans="2:6" ht="15">
      <c r="B207" s="10" t="s">
        <v>31</v>
      </c>
      <c r="C207" s="10"/>
      <c r="D207" s="10"/>
      <c r="F207" s="195" t="s">
        <v>117</v>
      </c>
    </row>
    <row r="208" spans="2:6" ht="15">
      <c r="B208" s="10" t="s">
        <v>32</v>
      </c>
      <c r="C208" s="10"/>
      <c r="D208" s="10"/>
      <c r="F208" s="47" t="s">
        <v>115</v>
      </c>
    </row>
    <row r="209" spans="2:4" ht="15">
      <c r="B209" s="10" t="s">
        <v>33</v>
      </c>
      <c r="C209" s="10"/>
      <c r="D209" s="10"/>
    </row>
    <row r="210" spans="2:4" ht="15">
      <c r="B210" s="10" t="s">
        <v>34</v>
      </c>
      <c r="C210" s="10"/>
      <c r="D210" s="10"/>
    </row>
    <row r="211" spans="2:4" ht="15">
      <c r="B211" s="10" t="s">
        <v>109</v>
      </c>
      <c r="C211" s="10"/>
      <c r="D211" s="10"/>
    </row>
    <row r="212" spans="2:4" ht="15">
      <c r="B212" s="10" t="s">
        <v>110</v>
      </c>
      <c r="C212" s="10"/>
      <c r="D212" s="10"/>
    </row>
    <row r="213" spans="2:7" ht="15">
      <c r="B213" s="11" t="s">
        <v>71</v>
      </c>
      <c r="G213" s="4"/>
    </row>
    <row r="214" spans="2:7" ht="15.75" thickBot="1">
      <c r="B214" s="11" t="s">
        <v>68</v>
      </c>
      <c r="G214" s="4"/>
    </row>
    <row r="215" spans="1:13" ht="13.5" thickBot="1">
      <c r="A215" s="253" t="s">
        <v>0</v>
      </c>
      <c r="B215" s="262" t="s">
        <v>16</v>
      </c>
      <c r="C215" s="278" t="s">
        <v>10</v>
      </c>
      <c r="D215" s="266" t="s">
        <v>11</v>
      </c>
      <c r="E215" s="267"/>
      <c r="F215" s="268"/>
      <c r="G215" s="265" t="s">
        <v>19</v>
      </c>
      <c r="H215" s="273" t="s">
        <v>20</v>
      </c>
      <c r="I215" s="265" t="s">
        <v>21</v>
      </c>
      <c r="J215" s="266" t="s">
        <v>13</v>
      </c>
      <c r="K215" s="267"/>
      <c r="L215" s="267"/>
      <c r="M215" s="268"/>
    </row>
    <row r="216" spans="1:13" ht="13.5" thickBot="1">
      <c r="A216" s="254"/>
      <c r="B216" s="263"/>
      <c r="C216" s="279"/>
      <c r="D216" s="249" t="s">
        <v>1</v>
      </c>
      <c r="E216" s="245" t="s">
        <v>17</v>
      </c>
      <c r="F216" s="247" t="s">
        <v>18</v>
      </c>
      <c r="G216" s="245"/>
      <c r="H216" s="274"/>
      <c r="I216" s="245"/>
      <c r="J216" s="249" t="s">
        <v>1</v>
      </c>
      <c r="K216" s="271" t="s">
        <v>22</v>
      </c>
      <c r="L216" s="272"/>
      <c r="M216" s="276" t="s">
        <v>12</v>
      </c>
    </row>
    <row r="217" spans="1:13" ht="12.75">
      <c r="A217" s="254"/>
      <c r="B217" s="263"/>
      <c r="C217" s="279"/>
      <c r="D217" s="249"/>
      <c r="E217" s="245"/>
      <c r="F217" s="247"/>
      <c r="G217" s="245"/>
      <c r="H217" s="274"/>
      <c r="I217" s="245"/>
      <c r="J217" s="249"/>
      <c r="K217" s="262" t="s">
        <v>6</v>
      </c>
      <c r="L217" s="262" t="s">
        <v>15</v>
      </c>
      <c r="M217" s="276"/>
    </row>
    <row r="218" spans="1:13" ht="12.75">
      <c r="A218" s="254"/>
      <c r="B218" s="263"/>
      <c r="C218" s="279"/>
      <c r="D218" s="249"/>
      <c r="E218" s="245"/>
      <c r="F218" s="247"/>
      <c r="G218" s="245"/>
      <c r="H218" s="274"/>
      <c r="I218" s="245"/>
      <c r="J218" s="249"/>
      <c r="K218" s="263"/>
      <c r="L218" s="263"/>
      <c r="M218" s="276"/>
    </row>
    <row r="219" spans="1:13" ht="12.75">
      <c r="A219" s="254"/>
      <c r="B219" s="263"/>
      <c r="C219" s="279"/>
      <c r="D219" s="249"/>
      <c r="E219" s="245"/>
      <c r="F219" s="247"/>
      <c r="G219" s="245"/>
      <c r="H219" s="274"/>
      <c r="I219" s="245"/>
      <c r="J219" s="249"/>
      <c r="K219" s="263"/>
      <c r="L219" s="263"/>
      <c r="M219" s="276"/>
    </row>
    <row r="220" spans="1:13" ht="12.75">
      <c r="A220" s="254"/>
      <c r="B220" s="263"/>
      <c r="C220" s="279"/>
      <c r="D220" s="249"/>
      <c r="E220" s="245"/>
      <c r="F220" s="247"/>
      <c r="G220" s="245"/>
      <c r="H220" s="274"/>
      <c r="I220" s="245"/>
      <c r="J220" s="249"/>
      <c r="K220" s="263"/>
      <c r="L220" s="263"/>
      <c r="M220" s="276"/>
    </row>
    <row r="221" spans="1:13" ht="13.5" thickBot="1">
      <c r="A221" s="255"/>
      <c r="B221" s="264"/>
      <c r="C221" s="280"/>
      <c r="D221" s="250"/>
      <c r="E221" s="246"/>
      <c r="F221" s="248"/>
      <c r="G221" s="246"/>
      <c r="H221" s="275"/>
      <c r="I221" s="246"/>
      <c r="J221" s="250"/>
      <c r="K221" s="264"/>
      <c r="L221" s="264"/>
      <c r="M221" s="277"/>
    </row>
    <row r="222" spans="1:13" ht="13.5" thickBot="1">
      <c r="A222" s="38"/>
      <c r="B222" s="39" t="s">
        <v>9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6"/>
    </row>
    <row r="223" spans="1:13" ht="15.75" thickBot="1">
      <c r="A223" s="251" t="s">
        <v>44</v>
      </c>
      <c r="B223" s="252"/>
      <c r="C223" s="51"/>
      <c r="D223" s="52"/>
      <c r="E223" s="52"/>
      <c r="F223" s="52"/>
      <c r="G223" s="52"/>
      <c r="H223" s="52"/>
      <c r="I223" s="52"/>
      <c r="J223" s="52"/>
      <c r="K223" s="52"/>
      <c r="L223" s="52"/>
      <c r="M223" s="53"/>
    </row>
    <row r="224" spans="1:13" ht="13.5" thickBot="1">
      <c r="A224" s="28">
        <v>1</v>
      </c>
      <c r="B224" s="27" t="s">
        <v>93</v>
      </c>
      <c r="C224" s="28" t="s">
        <v>69</v>
      </c>
      <c r="D224" s="83">
        <v>3.5</v>
      </c>
      <c r="E224" s="183">
        <f>(K224+L224+M224)/27</f>
        <v>1.8518518518518519</v>
      </c>
      <c r="F224" s="183">
        <f>D224-E224</f>
        <v>1.6481481481481481</v>
      </c>
      <c r="G224" s="183">
        <f>(L224+M224)/27</f>
        <v>1.2962962962962963</v>
      </c>
      <c r="H224" s="28" t="s">
        <v>111</v>
      </c>
      <c r="I224" s="28" t="s">
        <v>7</v>
      </c>
      <c r="J224" s="28">
        <f>K224+L224</f>
        <v>45</v>
      </c>
      <c r="K224" s="28">
        <v>15</v>
      </c>
      <c r="L224" s="28">
        <v>30</v>
      </c>
      <c r="M224" s="84">
        <v>5</v>
      </c>
    </row>
    <row r="225" spans="1:13" ht="12.75">
      <c r="A225" s="260" t="s">
        <v>24</v>
      </c>
      <c r="B225" s="261"/>
      <c r="C225" s="59"/>
      <c r="D225" s="60">
        <f>SUM(D224:D224)</f>
        <v>3.5</v>
      </c>
      <c r="E225" s="186">
        <f>SUM(E224:E224)</f>
        <v>1.8518518518518519</v>
      </c>
      <c r="F225" s="186">
        <f>SUM(F224:F224)</f>
        <v>1.6481481481481481</v>
      </c>
      <c r="G225" s="186">
        <f>SUM(G224:G224)</f>
        <v>1.2962962962962963</v>
      </c>
      <c r="H225" s="60" t="s">
        <v>14</v>
      </c>
      <c r="I225" s="62" t="s">
        <v>14</v>
      </c>
      <c r="J225" s="60">
        <f>SUM(J224:J224)</f>
        <v>45</v>
      </c>
      <c r="K225" s="60">
        <f>SUM(K224:K224)</f>
        <v>15</v>
      </c>
      <c r="L225" s="60">
        <f>SUM(L224:L224)</f>
        <v>30</v>
      </c>
      <c r="M225" s="85">
        <f>SUM(M224:M224)</f>
        <v>5</v>
      </c>
    </row>
    <row r="226" spans="1:13" ht="12.75">
      <c r="A226" s="256" t="s">
        <v>25</v>
      </c>
      <c r="B226" s="257"/>
      <c r="C226" s="63"/>
      <c r="D226" s="64"/>
      <c r="E226" s="203"/>
      <c r="F226" s="203"/>
      <c r="G226" s="203"/>
      <c r="H226" s="64" t="s">
        <v>14</v>
      </c>
      <c r="I226" s="65" t="s">
        <v>14</v>
      </c>
      <c r="J226" s="64"/>
      <c r="K226" s="64"/>
      <c r="L226" s="64"/>
      <c r="M226" s="65"/>
    </row>
    <row r="227" spans="1:13" ht="13.5" thickBot="1">
      <c r="A227" s="281" t="s">
        <v>29</v>
      </c>
      <c r="B227" s="282"/>
      <c r="C227" s="66"/>
      <c r="D227" s="67"/>
      <c r="E227" s="200"/>
      <c r="F227" s="200"/>
      <c r="G227" s="200"/>
      <c r="H227" s="67" t="s">
        <v>14</v>
      </c>
      <c r="I227" s="69" t="s">
        <v>14</v>
      </c>
      <c r="J227" s="67"/>
      <c r="K227" s="67"/>
      <c r="L227" s="67"/>
      <c r="M227" s="69"/>
    </row>
    <row r="228" spans="1:13" ht="15.75" thickBot="1">
      <c r="A228" s="251" t="s">
        <v>49</v>
      </c>
      <c r="B228" s="252"/>
      <c r="C228" s="51"/>
      <c r="D228" s="52"/>
      <c r="E228" s="202"/>
      <c r="F228" s="202"/>
      <c r="G228" s="202"/>
      <c r="H228" s="52"/>
      <c r="I228" s="52"/>
      <c r="J228" s="52"/>
      <c r="K228" s="52"/>
      <c r="L228" s="52"/>
      <c r="M228" s="53"/>
    </row>
    <row r="229" spans="1:13" ht="12.75">
      <c r="A229" s="28">
        <v>1</v>
      </c>
      <c r="B229" s="27" t="s">
        <v>101</v>
      </c>
      <c r="C229" s="28" t="s">
        <v>69</v>
      </c>
      <c r="D229" s="83">
        <v>8.5</v>
      </c>
      <c r="E229" s="183">
        <f aca="true" t="shared" si="4" ref="E229:E234">(K229+L229+M229)/27</f>
        <v>3.5185185185185186</v>
      </c>
      <c r="F229" s="183">
        <f aca="true" t="shared" si="5" ref="F229:F234">D229-E229</f>
        <v>4.981481481481481</v>
      </c>
      <c r="G229" s="183">
        <f aca="true" t="shared" si="6" ref="G229:G234">(L229+M229)/27</f>
        <v>0.18518518518518517</v>
      </c>
      <c r="H229" s="28" t="s">
        <v>111</v>
      </c>
      <c r="I229" s="28" t="s">
        <v>8</v>
      </c>
      <c r="J229" s="28">
        <f aca="true" t="shared" si="7" ref="J229:J234">K229+L229</f>
        <v>90</v>
      </c>
      <c r="K229" s="28">
        <v>90</v>
      </c>
      <c r="L229" s="28"/>
      <c r="M229" s="55">
        <v>5</v>
      </c>
    </row>
    <row r="230" spans="1:13" ht="12.75">
      <c r="A230" s="32">
        <v>2</v>
      </c>
      <c r="B230" s="33" t="s">
        <v>64</v>
      </c>
      <c r="C230" s="42" t="s">
        <v>69</v>
      </c>
      <c r="D230" s="32">
        <v>3.5</v>
      </c>
      <c r="E230" s="184">
        <f t="shared" si="4"/>
        <v>1.7777777777777777</v>
      </c>
      <c r="F230" s="184">
        <f t="shared" si="5"/>
        <v>1.7222222222222223</v>
      </c>
      <c r="G230" s="184">
        <f t="shared" si="6"/>
        <v>1.7777777777777777</v>
      </c>
      <c r="H230" s="32" t="s">
        <v>111</v>
      </c>
      <c r="I230" s="32" t="s">
        <v>7</v>
      </c>
      <c r="J230" s="32">
        <f t="shared" si="7"/>
        <v>30</v>
      </c>
      <c r="K230" s="32"/>
      <c r="L230" s="32">
        <v>30</v>
      </c>
      <c r="M230" s="57">
        <v>18</v>
      </c>
    </row>
    <row r="231" spans="1:13" ht="12.75">
      <c r="A231" s="32">
        <v>3</v>
      </c>
      <c r="B231" s="33" t="s">
        <v>73</v>
      </c>
      <c r="C231" s="42" t="s">
        <v>69</v>
      </c>
      <c r="D231" s="56">
        <v>4</v>
      </c>
      <c r="E231" s="184">
        <f t="shared" si="4"/>
        <v>1.8518518518518519</v>
      </c>
      <c r="F231" s="184">
        <f t="shared" si="5"/>
        <v>2.148148148148148</v>
      </c>
      <c r="G231" s="184">
        <f t="shared" si="6"/>
        <v>0.7407407407407407</v>
      </c>
      <c r="H231" s="32" t="s">
        <v>27</v>
      </c>
      <c r="I231" s="48" t="s">
        <v>7</v>
      </c>
      <c r="J231" s="58">
        <f t="shared" si="7"/>
        <v>45</v>
      </c>
      <c r="K231" s="58">
        <v>30</v>
      </c>
      <c r="L231" s="32">
        <v>15</v>
      </c>
      <c r="M231" s="57">
        <v>5</v>
      </c>
    </row>
    <row r="232" spans="1:13" ht="12.75">
      <c r="A232" s="32">
        <v>4</v>
      </c>
      <c r="B232" s="33" t="s">
        <v>63</v>
      </c>
      <c r="C232" s="42" t="s">
        <v>69</v>
      </c>
      <c r="D232" s="32">
        <v>3.5</v>
      </c>
      <c r="E232" s="184">
        <f t="shared" si="4"/>
        <v>1.8518518518518519</v>
      </c>
      <c r="F232" s="184">
        <f t="shared" si="5"/>
        <v>1.6481481481481481</v>
      </c>
      <c r="G232" s="184">
        <f t="shared" si="6"/>
        <v>0.7407407407407407</v>
      </c>
      <c r="H232" s="32" t="s">
        <v>27</v>
      </c>
      <c r="I232" s="48" t="s">
        <v>7</v>
      </c>
      <c r="J232" s="58">
        <f t="shared" si="7"/>
        <v>45</v>
      </c>
      <c r="K232" s="58">
        <v>30</v>
      </c>
      <c r="L232" s="32">
        <v>15</v>
      </c>
      <c r="M232" s="57">
        <v>5</v>
      </c>
    </row>
    <row r="233" spans="1:13" ht="12.75">
      <c r="A233" s="86">
        <v>5</v>
      </c>
      <c r="B233" s="87" t="s">
        <v>91</v>
      </c>
      <c r="C233" s="88" t="s">
        <v>69</v>
      </c>
      <c r="D233" s="86">
        <v>3.5</v>
      </c>
      <c r="E233" s="184">
        <f t="shared" si="4"/>
        <v>1.8518518518518519</v>
      </c>
      <c r="F233" s="230">
        <f t="shared" si="5"/>
        <v>1.6481481481481481</v>
      </c>
      <c r="G233" s="184">
        <f t="shared" si="6"/>
        <v>0.7407407407407407</v>
      </c>
      <c r="H233" s="86" t="s">
        <v>27</v>
      </c>
      <c r="I233" s="49" t="s">
        <v>7</v>
      </c>
      <c r="J233" s="90">
        <f t="shared" si="7"/>
        <v>45</v>
      </c>
      <c r="K233" s="90">
        <v>30</v>
      </c>
      <c r="L233" s="86">
        <v>15</v>
      </c>
      <c r="M233" s="91">
        <v>5</v>
      </c>
    </row>
    <row r="234" spans="1:13" ht="13.5" thickBot="1">
      <c r="A234" s="32">
        <v>6</v>
      </c>
      <c r="B234" s="33" t="s">
        <v>95</v>
      </c>
      <c r="C234" s="42" t="s">
        <v>69</v>
      </c>
      <c r="D234" s="32">
        <v>3.5</v>
      </c>
      <c r="E234" s="185">
        <f t="shared" si="4"/>
        <v>1.8518518518518519</v>
      </c>
      <c r="F234" s="185">
        <f t="shared" si="5"/>
        <v>1.6481481481481481</v>
      </c>
      <c r="G234" s="185">
        <f t="shared" si="6"/>
        <v>0.7407407407407407</v>
      </c>
      <c r="H234" s="32" t="s">
        <v>111</v>
      </c>
      <c r="I234" s="48" t="s">
        <v>7</v>
      </c>
      <c r="J234" s="58">
        <f t="shared" si="7"/>
        <v>45</v>
      </c>
      <c r="K234" s="58">
        <v>30</v>
      </c>
      <c r="L234" s="32">
        <v>15</v>
      </c>
      <c r="M234" s="92">
        <v>5</v>
      </c>
    </row>
    <row r="235" spans="1:13" ht="12.75">
      <c r="A235" s="260" t="s">
        <v>24</v>
      </c>
      <c r="B235" s="261"/>
      <c r="C235" s="59"/>
      <c r="D235" s="61">
        <f>SUM(D229:D234)</f>
        <v>26.5</v>
      </c>
      <c r="E235" s="186">
        <f>SUM(E229:E234)</f>
        <v>12.703703703703702</v>
      </c>
      <c r="F235" s="186">
        <f>SUM(F229:F234)</f>
        <v>13.796296296296298</v>
      </c>
      <c r="G235" s="186">
        <f>SUM(G229:G234)</f>
        <v>4.925925925925925</v>
      </c>
      <c r="H235" s="60" t="s">
        <v>14</v>
      </c>
      <c r="I235" s="62" t="s">
        <v>14</v>
      </c>
      <c r="J235" s="60">
        <f>SUM(J229:J234)</f>
        <v>300</v>
      </c>
      <c r="K235" s="60">
        <f>SUM(K229:K234)</f>
        <v>210</v>
      </c>
      <c r="L235" s="60">
        <f>SUM(L229:L234)</f>
        <v>90</v>
      </c>
      <c r="M235" s="85">
        <f>SUM(M229:M234)</f>
        <v>43</v>
      </c>
    </row>
    <row r="236" spans="1:13" ht="12.75">
      <c r="A236" s="256" t="s">
        <v>25</v>
      </c>
      <c r="B236" s="257"/>
      <c r="C236" s="63"/>
      <c r="D236" s="64"/>
      <c r="E236" s="203"/>
      <c r="F236" s="203"/>
      <c r="G236" s="203"/>
      <c r="H236" s="64" t="s">
        <v>14</v>
      </c>
      <c r="I236" s="65" t="s">
        <v>14</v>
      </c>
      <c r="J236" s="64"/>
      <c r="K236" s="64"/>
      <c r="L236" s="64"/>
      <c r="M236" s="65"/>
    </row>
    <row r="237" spans="1:13" ht="13.5" thickBot="1">
      <c r="A237" s="281" t="s">
        <v>29</v>
      </c>
      <c r="B237" s="282"/>
      <c r="C237" s="66"/>
      <c r="D237" s="68">
        <f>D229+D230</f>
        <v>12</v>
      </c>
      <c r="E237" s="200">
        <f>E229+E230</f>
        <v>5.296296296296296</v>
      </c>
      <c r="F237" s="200">
        <f>F229+F230</f>
        <v>6.703703703703703</v>
      </c>
      <c r="G237" s="200">
        <f>G229+G230</f>
        <v>1.9629629629629628</v>
      </c>
      <c r="H237" s="67" t="s">
        <v>14</v>
      </c>
      <c r="I237" s="69" t="s">
        <v>14</v>
      </c>
      <c r="J237" s="67">
        <f>J229+J230</f>
        <v>120</v>
      </c>
      <c r="K237" s="67">
        <f>K229+K230</f>
        <v>90</v>
      </c>
      <c r="L237" s="67">
        <f>L229+L230</f>
        <v>30</v>
      </c>
      <c r="M237" s="70">
        <f>M229+M230</f>
        <v>23</v>
      </c>
    </row>
    <row r="238" spans="1:13" ht="15.75" thickBot="1">
      <c r="A238" s="251" t="s">
        <v>92</v>
      </c>
      <c r="B238" s="252"/>
      <c r="C238" s="52"/>
      <c r="D238" s="191"/>
      <c r="E238" s="210"/>
      <c r="F238" s="210"/>
      <c r="G238" s="210"/>
      <c r="H238" s="71"/>
      <c r="I238" s="71"/>
      <c r="J238" s="52"/>
      <c r="K238" s="52"/>
      <c r="L238" s="52"/>
      <c r="M238" s="53"/>
    </row>
    <row r="239" spans="1:13" ht="12.75">
      <c r="A239" s="284" t="s">
        <v>25</v>
      </c>
      <c r="B239" s="285"/>
      <c r="C239" s="73"/>
      <c r="D239" s="192"/>
      <c r="E239" s="211"/>
      <c r="F239" s="212"/>
      <c r="G239" s="213"/>
      <c r="H239" s="31"/>
      <c r="I239" s="75"/>
      <c r="J239" s="31"/>
      <c r="K239" s="75"/>
      <c r="L239" s="31"/>
      <c r="M239" s="41"/>
    </row>
    <row r="240" spans="1:13" ht="13.5" thickBot="1">
      <c r="A240" s="286" t="s">
        <v>99</v>
      </c>
      <c r="B240" s="287"/>
      <c r="C240" s="34"/>
      <c r="D240" s="77">
        <f>D227+D237</f>
        <v>12</v>
      </c>
      <c r="E240" s="214">
        <f>E227+E237</f>
        <v>5.296296296296296</v>
      </c>
      <c r="F240" s="214">
        <f>F227+F237</f>
        <v>6.703703703703703</v>
      </c>
      <c r="G240" s="214">
        <f>G227+G237</f>
        <v>1.9629629629629628</v>
      </c>
      <c r="H240" s="34"/>
      <c r="I240" s="34"/>
      <c r="J240" s="76">
        <f>SUM(J237,J227)</f>
        <v>120</v>
      </c>
      <c r="K240" s="76">
        <f>SUM(K237,K227)</f>
        <v>90</v>
      </c>
      <c r="L240" s="76">
        <f>SUM(L237,L227)</f>
        <v>30</v>
      </c>
      <c r="M240" s="76">
        <f>SUM(M237,M227)</f>
        <v>23</v>
      </c>
    </row>
    <row r="241" spans="1:13" ht="13.5" thickBot="1">
      <c r="A241" s="288" t="s">
        <v>24</v>
      </c>
      <c r="B241" s="289"/>
      <c r="C241" s="79"/>
      <c r="D241" s="80">
        <f>D225+D235</f>
        <v>30</v>
      </c>
      <c r="E241" s="215">
        <f>E225+E235</f>
        <v>14.555555555555554</v>
      </c>
      <c r="F241" s="215">
        <f>F225+F235</f>
        <v>15.444444444444446</v>
      </c>
      <c r="G241" s="215">
        <f>G225+G235</f>
        <v>6.222222222222221</v>
      </c>
      <c r="H241" s="93"/>
      <c r="I241" s="93"/>
      <c r="J241" s="82">
        <f>SUM(J225,J235)</f>
        <v>345</v>
      </c>
      <c r="K241" s="82">
        <f>SUM(K225,K235)</f>
        <v>225</v>
      </c>
      <c r="L241" s="82">
        <f>SUM(L225,L235)</f>
        <v>120</v>
      </c>
      <c r="M241" s="20">
        <f>M225+M235</f>
        <v>48</v>
      </c>
    </row>
    <row r="242" spans="1:13" ht="12.75">
      <c r="A242" s="290" t="s">
        <v>100</v>
      </c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</row>
    <row r="243" spans="1:13" ht="12.75">
      <c r="A243" s="291" t="s">
        <v>98</v>
      </c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</row>
    <row r="244" spans="1:13" ht="12.75">
      <c r="A244" s="6"/>
      <c r="B244" s="6"/>
      <c r="C244" s="6"/>
      <c r="D244" s="6"/>
      <c r="E244" s="6"/>
      <c r="F244" s="3"/>
      <c r="G244" s="4"/>
      <c r="H244" s="4"/>
      <c r="I244" s="4"/>
      <c r="J244" s="4"/>
      <c r="K244" s="4"/>
      <c r="L244" s="4"/>
      <c r="M244" s="4"/>
    </row>
    <row r="245" ht="12.75"/>
    <row r="246" spans="1:13" ht="15.75">
      <c r="A246" s="269" t="s">
        <v>74</v>
      </c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</row>
    <row r="247" spans="1:13" ht="12.75">
      <c r="A247" s="3"/>
      <c r="B247" s="6"/>
      <c r="C247" s="3"/>
      <c r="D247" s="3"/>
      <c r="E247" s="3"/>
      <c r="F247" s="3"/>
      <c r="G247" s="4"/>
      <c r="H247" s="4"/>
      <c r="I247" s="4"/>
      <c r="J247" s="4"/>
      <c r="K247" s="4"/>
      <c r="L247" s="4"/>
      <c r="M247" s="4"/>
    </row>
    <row r="248" spans="1:13" ht="15">
      <c r="A248" s="1"/>
      <c r="B248" s="8" t="s">
        <v>30</v>
      </c>
      <c r="C248" s="8"/>
      <c r="D248" s="9"/>
      <c r="E248" s="1"/>
      <c r="F248" s="1"/>
      <c r="G248" s="1"/>
      <c r="H248" s="1"/>
      <c r="I248" s="1"/>
      <c r="J248" s="1"/>
      <c r="K248" s="1"/>
      <c r="L248" s="1"/>
      <c r="M248" s="1"/>
    </row>
    <row r="249" spans="2:6" ht="15">
      <c r="B249" s="10" t="s">
        <v>31</v>
      </c>
      <c r="C249" s="10"/>
      <c r="D249" s="10"/>
      <c r="F249" s="195" t="s">
        <v>117</v>
      </c>
    </row>
    <row r="250" spans="2:6" ht="15">
      <c r="B250" s="10" t="s">
        <v>32</v>
      </c>
      <c r="C250" s="10"/>
      <c r="D250" s="10"/>
      <c r="F250" s="47" t="s">
        <v>115</v>
      </c>
    </row>
    <row r="251" spans="2:4" ht="15">
      <c r="B251" s="10" t="s">
        <v>33</v>
      </c>
      <c r="C251" s="10"/>
      <c r="D251" s="10"/>
    </row>
    <row r="252" spans="2:4" ht="15">
      <c r="B252" s="10" t="s">
        <v>34</v>
      </c>
      <c r="C252" s="10"/>
      <c r="D252" s="10"/>
    </row>
    <row r="253" spans="2:4" ht="15">
      <c r="B253" s="10" t="s">
        <v>109</v>
      </c>
      <c r="C253" s="10"/>
      <c r="D253" s="10"/>
    </row>
    <row r="254" spans="2:4" ht="15">
      <c r="B254" s="10" t="s">
        <v>110</v>
      </c>
      <c r="C254" s="10"/>
      <c r="D254" s="10"/>
    </row>
    <row r="255" spans="2:7" ht="15">
      <c r="B255" s="11" t="s">
        <v>71</v>
      </c>
      <c r="G255" s="4"/>
    </row>
    <row r="256" spans="2:7" ht="15.75" thickBot="1">
      <c r="B256" s="11" t="s">
        <v>70</v>
      </c>
      <c r="G256" s="4"/>
    </row>
    <row r="257" spans="1:13" ht="13.5" thickBot="1">
      <c r="A257" s="253" t="s">
        <v>0</v>
      </c>
      <c r="B257" s="262" t="s">
        <v>16</v>
      </c>
      <c r="C257" s="278" t="s">
        <v>10</v>
      </c>
      <c r="D257" s="266" t="s">
        <v>11</v>
      </c>
      <c r="E257" s="267"/>
      <c r="F257" s="268"/>
      <c r="G257" s="265" t="s">
        <v>19</v>
      </c>
      <c r="H257" s="273" t="s">
        <v>20</v>
      </c>
      <c r="I257" s="265" t="s">
        <v>21</v>
      </c>
      <c r="J257" s="266" t="s">
        <v>13</v>
      </c>
      <c r="K257" s="267"/>
      <c r="L257" s="267"/>
      <c r="M257" s="268"/>
    </row>
    <row r="258" spans="1:13" ht="13.5" thickBot="1">
      <c r="A258" s="254"/>
      <c r="B258" s="263"/>
      <c r="C258" s="279"/>
      <c r="D258" s="249" t="s">
        <v>1</v>
      </c>
      <c r="E258" s="245" t="s">
        <v>17</v>
      </c>
      <c r="F258" s="247" t="s">
        <v>18</v>
      </c>
      <c r="G258" s="245"/>
      <c r="H258" s="274"/>
      <c r="I258" s="245"/>
      <c r="J258" s="249" t="s">
        <v>1</v>
      </c>
      <c r="K258" s="271" t="s">
        <v>22</v>
      </c>
      <c r="L258" s="272"/>
      <c r="M258" s="276" t="s">
        <v>12</v>
      </c>
    </row>
    <row r="259" spans="1:13" ht="12.75">
      <c r="A259" s="254"/>
      <c r="B259" s="263"/>
      <c r="C259" s="279"/>
      <c r="D259" s="249"/>
      <c r="E259" s="245"/>
      <c r="F259" s="247"/>
      <c r="G259" s="245"/>
      <c r="H259" s="274"/>
      <c r="I259" s="245"/>
      <c r="J259" s="249"/>
      <c r="K259" s="262" t="s">
        <v>6</v>
      </c>
      <c r="L259" s="262" t="s">
        <v>15</v>
      </c>
      <c r="M259" s="276"/>
    </row>
    <row r="260" spans="1:13" ht="12.75">
      <c r="A260" s="254"/>
      <c r="B260" s="263"/>
      <c r="C260" s="279"/>
      <c r="D260" s="249"/>
      <c r="E260" s="245"/>
      <c r="F260" s="247"/>
      <c r="G260" s="245"/>
      <c r="H260" s="274"/>
      <c r="I260" s="245"/>
      <c r="J260" s="249"/>
      <c r="K260" s="263"/>
      <c r="L260" s="263"/>
      <c r="M260" s="276"/>
    </row>
    <row r="261" spans="1:13" ht="12.75">
      <c r="A261" s="254"/>
      <c r="B261" s="263"/>
      <c r="C261" s="279"/>
      <c r="D261" s="249"/>
      <c r="E261" s="245"/>
      <c r="F261" s="247"/>
      <c r="G261" s="245"/>
      <c r="H261" s="274"/>
      <c r="I261" s="245"/>
      <c r="J261" s="249"/>
      <c r="K261" s="263"/>
      <c r="L261" s="263"/>
      <c r="M261" s="276"/>
    </row>
    <row r="262" spans="1:13" ht="12.75">
      <c r="A262" s="254"/>
      <c r="B262" s="263"/>
      <c r="C262" s="279"/>
      <c r="D262" s="249"/>
      <c r="E262" s="245"/>
      <c r="F262" s="247"/>
      <c r="G262" s="245"/>
      <c r="H262" s="274"/>
      <c r="I262" s="245"/>
      <c r="J262" s="249"/>
      <c r="K262" s="263"/>
      <c r="L262" s="263"/>
      <c r="M262" s="276"/>
    </row>
    <row r="263" spans="1:13" ht="13.5" thickBot="1">
      <c r="A263" s="255"/>
      <c r="B263" s="264"/>
      <c r="C263" s="280"/>
      <c r="D263" s="250"/>
      <c r="E263" s="246"/>
      <c r="F263" s="248"/>
      <c r="G263" s="246"/>
      <c r="H263" s="275"/>
      <c r="I263" s="246"/>
      <c r="J263" s="250"/>
      <c r="K263" s="264"/>
      <c r="L263" s="264"/>
      <c r="M263" s="277"/>
    </row>
    <row r="264" spans="1:13" ht="13.5" thickBot="1">
      <c r="A264" s="38"/>
      <c r="B264" s="39" t="s">
        <v>9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6"/>
    </row>
    <row r="265" spans="1:13" ht="15.75" thickBot="1">
      <c r="A265" s="251" t="s">
        <v>49</v>
      </c>
      <c r="B265" s="252"/>
      <c r="C265" s="51"/>
      <c r="D265" s="52"/>
      <c r="E265" s="52"/>
      <c r="F265" s="52"/>
      <c r="G265" s="52"/>
      <c r="H265" s="52"/>
      <c r="I265" s="52"/>
      <c r="J265" s="52"/>
      <c r="K265" s="52"/>
      <c r="L265" s="52"/>
      <c r="M265" s="53"/>
    </row>
    <row r="266" spans="1:13" ht="12.75">
      <c r="A266" s="28">
        <v>1</v>
      </c>
      <c r="B266" s="27" t="s">
        <v>102</v>
      </c>
      <c r="C266" s="28" t="s">
        <v>72</v>
      </c>
      <c r="D266" s="54">
        <v>5</v>
      </c>
      <c r="E266" s="183">
        <f>(K266+L266+M266)/27</f>
        <v>2.4074074074074074</v>
      </c>
      <c r="F266" s="183">
        <f>D266-E266</f>
        <v>2.5925925925925926</v>
      </c>
      <c r="G266" s="183">
        <f>(L266+M266)/27</f>
        <v>0.18518518518518517</v>
      </c>
      <c r="H266" s="28" t="s">
        <v>111</v>
      </c>
      <c r="I266" s="28" t="s">
        <v>8</v>
      </c>
      <c r="J266" s="28">
        <f>K266+L266</f>
        <v>60</v>
      </c>
      <c r="K266" s="28">
        <v>60</v>
      </c>
      <c r="L266" s="28"/>
      <c r="M266" s="55">
        <v>5</v>
      </c>
    </row>
    <row r="267" spans="1:13" ht="12.75">
      <c r="A267" s="32">
        <v>2</v>
      </c>
      <c r="B267" s="33" t="s">
        <v>104</v>
      </c>
      <c r="C267" s="42" t="s">
        <v>72</v>
      </c>
      <c r="D267" s="32">
        <v>13.5</v>
      </c>
      <c r="E267" s="184">
        <f>(K267+L267+M267)/27</f>
        <v>1.7777777777777777</v>
      </c>
      <c r="F267" s="184">
        <f>D267-E267</f>
        <v>11.722222222222221</v>
      </c>
      <c r="G267" s="184">
        <v>6.75</v>
      </c>
      <c r="H267" s="32" t="s">
        <v>111</v>
      </c>
      <c r="I267" s="32" t="s">
        <v>7</v>
      </c>
      <c r="J267" s="32">
        <f>K267+L267</f>
        <v>30</v>
      </c>
      <c r="K267" s="32"/>
      <c r="L267" s="32">
        <v>30</v>
      </c>
      <c r="M267" s="57">
        <v>18</v>
      </c>
    </row>
    <row r="268" spans="1:13" ht="12.75">
      <c r="A268" s="32">
        <v>3</v>
      </c>
      <c r="B268" s="33" t="s">
        <v>94</v>
      </c>
      <c r="C268" s="42" t="s">
        <v>72</v>
      </c>
      <c r="D268" s="56">
        <v>4</v>
      </c>
      <c r="E268" s="184">
        <f>(K268+L268+M268)/27</f>
        <v>1.8518518518518519</v>
      </c>
      <c r="F268" s="184">
        <f>D268-E268</f>
        <v>2.148148148148148</v>
      </c>
      <c r="G268" s="184">
        <f>(L268+M268)/27</f>
        <v>0.7407407407407407</v>
      </c>
      <c r="H268" s="32" t="s">
        <v>27</v>
      </c>
      <c r="I268" s="48" t="s">
        <v>7</v>
      </c>
      <c r="J268" s="58">
        <f>K268+L268</f>
        <v>45</v>
      </c>
      <c r="K268" s="58">
        <v>30</v>
      </c>
      <c r="L268" s="32">
        <v>15</v>
      </c>
      <c r="M268" s="57">
        <v>5</v>
      </c>
    </row>
    <row r="269" spans="1:13" ht="12.75">
      <c r="A269" s="32">
        <v>4</v>
      </c>
      <c r="B269" s="33" t="s">
        <v>113</v>
      </c>
      <c r="C269" s="42" t="s">
        <v>72</v>
      </c>
      <c r="D269" s="56">
        <v>4</v>
      </c>
      <c r="E269" s="184">
        <f>(K269+L269+M269)/27</f>
        <v>1.8518518518518519</v>
      </c>
      <c r="F269" s="184">
        <f>D269-E269</f>
        <v>2.148148148148148</v>
      </c>
      <c r="G269" s="184">
        <f>(L269+M269)/27</f>
        <v>0.7407407407407407</v>
      </c>
      <c r="H269" s="32" t="s">
        <v>27</v>
      </c>
      <c r="I269" s="48" t="s">
        <v>7</v>
      </c>
      <c r="J269" s="58">
        <f>K269+L269</f>
        <v>45</v>
      </c>
      <c r="K269" s="58">
        <v>30</v>
      </c>
      <c r="L269" s="32">
        <v>15</v>
      </c>
      <c r="M269" s="57">
        <v>5</v>
      </c>
    </row>
    <row r="270" spans="1:13" ht="13.5" thickBot="1">
      <c r="A270" s="32">
        <v>5</v>
      </c>
      <c r="B270" s="33" t="s">
        <v>114</v>
      </c>
      <c r="C270" s="42" t="s">
        <v>72</v>
      </c>
      <c r="D270" s="32">
        <v>3.5</v>
      </c>
      <c r="E270" s="185">
        <f>(K270+L270+M270)/27</f>
        <v>1.8518518518518519</v>
      </c>
      <c r="F270" s="184">
        <f>D270-E270</f>
        <v>1.6481481481481481</v>
      </c>
      <c r="G270" s="185">
        <f>(L270+M270)/27</f>
        <v>0.7407407407407407</v>
      </c>
      <c r="H270" s="32" t="s">
        <v>111</v>
      </c>
      <c r="I270" s="48" t="s">
        <v>7</v>
      </c>
      <c r="J270" s="58">
        <f>K270+L270</f>
        <v>45</v>
      </c>
      <c r="K270" s="58">
        <v>30</v>
      </c>
      <c r="L270" s="32">
        <v>15</v>
      </c>
      <c r="M270" s="57">
        <v>5</v>
      </c>
    </row>
    <row r="271" spans="1:13" ht="12.75">
      <c r="A271" s="260" t="s">
        <v>24</v>
      </c>
      <c r="B271" s="261"/>
      <c r="C271" s="59"/>
      <c r="D271" s="61">
        <f>SUM(D266:D270)</f>
        <v>30</v>
      </c>
      <c r="E271" s="186">
        <f>SUM(E266:E270)</f>
        <v>9.74074074074074</v>
      </c>
      <c r="F271" s="186">
        <f>SUM(F266:F270)</f>
        <v>20.25925925925926</v>
      </c>
      <c r="G271" s="186">
        <f>SUM(G266:G270)</f>
        <v>9.157407407407407</v>
      </c>
      <c r="H271" s="60" t="s">
        <v>14</v>
      </c>
      <c r="I271" s="62" t="s">
        <v>14</v>
      </c>
      <c r="J271" s="60">
        <f>SUM(J266:J270)</f>
        <v>225</v>
      </c>
      <c r="K271" s="60">
        <f>SUM(K266:K270)</f>
        <v>150</v>
      </c>
      <c r="L271" s="60">
        <f>SUM(L266:L270)</f>
        <v>75</v>
      </c>
      <c r="M271" s="60">
        <f>SUM(M266:M270)</f>
        <v>38</v>
      </c>
    </row>
    <row r="272" spans="1:13" ht="12.75">
      <c r="A272" s="256" t="s">
        <v>25</v>
      </c>
      <c r="B272" s="257"/>
      <c r="C272" s="63"/>
      <c r="D272" s="64"/>
      <c r="E272" s="203"/>
      <c r="F272" s="203"/>
      <c r="G272" s="203"/>
      <c r="H272" s="64" t="s">
        <v>14</v>
      </c>
      <c r="I272" s="65" t="s">
        <v>14</v>
      </c>
      <c r="J272" s="64"/>
      <c r="K272" s="64"/>
      <c r="L272" s="64"/>
      <c r="M272" s="65"/>
    </row>
    <row r="273" spans="1:13" ht="13.5" thickBot="1">
      <c r="A273" s="281" t="s">
        <v>29</v>
      </c>
      <c r="B273" s="282"/>
      <c r="C273" s="66"/>
      <c r="D273" s="67">
        <f>D266+D267</f>
        <v>18.5</v>
      </c>
      <c r="E273" s="200">
        <f>E266+E267</f>
        <v>4.185185185185185</v>
      </c>
      <c r="F273" s="200">
        <f>F266+F267</f>
        <v>14.314814814814813</v>
      </c>
      <c r="G273" s="200">
        <f>G266+G267</f>
        <v>6.935185185185185</v>
      </c>
      <c r="H273" s="67" t="s">
        <v>14</v>
      </c>
      <c r="I273" s="69" t="s">
        <v>14</v>
      </c>
      <c r="J273" s="67">
        <f>J266+J267</f>
        <v>90</v>
      </c>
      <c r="K273" s="67">
        <f>K266+K267</f>
        <v>60</v>
      </c>
      <c r="L273" s="67">
        <f>L266+L267</f>
        <v>30</v>
      </c>
      <c r="M273" s="70">
        <f>M266+M267</f>
        <v>23</v>
      </c>
    </row>
    <row r="274" spans="1:13" ht="15.75" thickBot="1">
      <c r="A274" s="251" t="s">
        <v>103</v>
      </c>
      <c r="B274" s="252"/>
      <c r="C274" s="52"/>
      <c r="D274" s="71"/>
      <c r="E274" s="210"/>
      <c r="F274" s="210"/>
      <c r="G274" s="210"/>
      <c r="H274" s="71"/>
      <c r="I274" s="71"/>
      <c r="J274" s="52"/>
      <c r="K274" s="52"/>
      <c r="L274" s="52"/>
      <c r="M274" s="53"/>
    </row>
    <row r="275" spans="1:13" ht="12.75">
      <c r="A275" s="284" t="s">
        <v>25</v>
      </c>
      <c r="B275" s="285"/>
      <c r="C275" s="73"/>
      <c r="D275" s="74"/>
      <c r="E275" s="211"/>
      <c r="F275" s="212"/>
      <c r="G275" s="213"/>
      <c r="H275" s="31"/>
      <c r="I275" s="75"/>
      <c r="J275" s="31"/>
      <c r="K275" s="75"/>
      <c r="L275" s="31"/>
      <c r="M275" s="41"/>
    </row>
    <row r="276" spans="1:13" ht="13.5" thickBot="1">
      <c r="A276" s="286" t="s">
        <v>99</v>
      </c>
      <c r="B276" s="287"/>
      <c r="C276" s="34"/>
      <c r="D276" s="76">
        <f>D273</f>
        <v>18.5</v>
      </c>
      <c r="E276" s="214">
        <f>E273</f>
        <v>4.185185185185185</v>
      </c>
      <c r="F276" s="214">
        <f>F273</f>
        <v>14.314814814814813</v>
      </c>
      <c r="G276" s="214">
        <f>G273</f>
        <v>6.935185185185185</v>
      </c>
      <c r="H276" s="34"/>
      <c r="I276" s="34"/>
      <c r="J276" s="76">
        <f>J273</f>
        <v>90</v>
      </c>
      <c r="K276" s="76">
        <f>K273</f>
        <v>60</v>
      </c>
      <c r="L276" s="76">
        <f>L273</f>
        <v>30</v>
      </c>
      <c r="M276" s="78">
        <f>M273</f>
        <v>23</v>
      </c>
    </row>
    <row r="277" spans="1:13" ht="13.5" thickBot="1">
      <c r="A277" s="288" t="s">
        <v>24</v>
      </c>
      <c r="B277" s="289"/>
      <c r="C277" s="79"/>
      <c r="D277" s="80">
        <f>D271</f>
        <v>30</v>
      </c>
      <c r="E277" s="215">
        <f aca="true" t="shared" si="8" ref="E277:M277">E271</f>
        <v>9.74074074074074</v>
      </c>
      <c r="F277" s="215">
        <f t="shared" si="8"/>
        <v>20.25925925925926</v>
      </c>
      <c r="G277" s="215">
        <f t="shared" si="8"/>
        <v>9.157407407407407</v>
      </c>
      <c r="H277" s="81" t="str">
        <f t="shared" si="8"/>
        <v>x</v>
      </c>
      <c r="I277" s="82" t="str">
        <f t="shared" si="8"/>
        <v>x</v>
      </c>
      <c r="J277" s="82">
        <f t="shared" si="8"/>
        <v>225</v>
      </c>
      <c r="K277" s="82">
        <f t="shared" si="8"/>
        <v>150</v>
      </c>
      <c r="L277" s="82">
        <f t="shared" si="8"/>
        <v>75</v>
      </c>
      <c r="M277" s="82">
        <f t="shared" si="8"/>
        <v>38</v>
      </c>
    </row>
    <row r="278" spans="1:13" ht="12.75">
      <c r="A278" s="290" t="s">
        <v>100</v>
      </c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</row>
    <row r="279" spans="1:13" ht="12.75">
      <c r="A279" s="291" t="s">
        <v>98</v>
      </c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</row>
    <row r="280" spans="1:13" ht="12.75">
      <c r="A280" s="6"/>
      <c r="B280" s="6"/>
      <c r="C280" s="6"/>
      <c r="D280" s="6"/>
      <c r="E280" s="6"/>
      <c r="F280" s="3"/>
      <c r="G280" s="4"/>
      <c r="H280" s="4"/>
      <c r="I280" s="4"/>
      <c r="J280" s="4"/>
      <c r="K280" s="4"/>
      <c r="L280" s="4"/>
      <c r="M280" s="4"/>
    </row>
    <row r="281" spans="1:13" ht="12.75">
      <c r="A281" s="195" t="s">
        <v>117</v>
      </c>
      <c r="B281" s="6"/>
      <c r="C281" s="6"/>
      <c r="D281" s="6"/>
      <c r="E281" s="6"/>
      <c r="F281" s="3"/>
      <c r="G281" s="4"/>
      <c r="H281" s="4"/>
      <c r="I281" s="4"/>
      <c r="J281" s="4"/>
      <c r="K281" s="4"/>
      <c r="L281" s="4"/>
      <c r="M281" s="4"/>
    </row>
    <row r="282" spans="1:13" ht="12.75">
      <c r="A282" s="6"/>
      <c r="B282" s="6"/>
      <c r="C282" s="6"/>
      <c r="D282" s="6"/>
      <c r="E282" s="6"/>
      <c r="F282" s="3"/>
      <c r="G282" s="4"/>
      <c r="H282" s="4"/>
      <c r="I282" s="4"/>
      <c r="J282" s="4"/>
      <c r="K282" s="4"/>
      <c r="L282" s="4"/>
      <c r="M282" s="4"/>
    </row>
    <row r="283" ht="12.75"/>
    <row r="284" ht="12.75"/>
    <row r="285" ht="12.75"/>
    <row r="286" ht="12.75"/>
    <row r="287" ht="12.75"/>
    <row r="288" ht="12.75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</sheetData>
  <sheetProtection/>
  <mergeCells count="204">
    <mergeCell ref="A278:M278"/>
    <mergeCell ref="A279:M279"/>
    <mergeCell ref="A199:M199"/>
    <mergeCell ref="A200:M200"/>
    <mergeCell ref="A242:M242"/>
    <mergeCell ref="A243:M243"/>
    <mergeCell ref="A257:A263"/>
    <mergeCell ref="B257:B263"/>
    <mergeCell ref="H257:H263"/>
    <mergeCell ref="L259:L263"/>
    <mergeCell ref="A139:B139"/>
    <mergeCell ref="A140:B140"/>
    <mergeCell ref="A144:B144"/>
    <mergeCell ref="A145:B145"/>
    <mergeCell ref="A151:M151"/>
    <mergeCell ref="A152:M152"/>
    <mergeCell ref="A146:B146"/>
    <mergeCell ref="A148:B148"/>
    <mergeCell ref="A149:B149"/>
    <mergeCell ref="H215:H221"/>
    <mergeCell ref="A215:A221"/>
    <mergeCell ref="B215:B221"/>
    <mergeCell ref="C215:C221"/>
    <mergeCell ref="D215:F215"/>
    <mergeCell ref="G215:G221"/>
    <mergeCell ref="F216:F221"/>
    <mergeCell ref="D216:D221"/>
    <mergeCell ref="E216:E221"/>
    <mergeCell ref="A273:B273"/>
    <mergeCell ref="A241:B241"/>
    <mergeCell ref="A238:B238"/>
    <mergeCell ref="A228:B228"/>
    <mergeCell ref="A240:B240"/>
    <mergeCell ref="A274:B274"/>
    <mergeCell ref="A271:B271"/>
    <mergeCell ref="K258:L258"/>
    <mergeCell ref="K259:K263"/>
    <mergeCell ref="J257:M257"/>
    <mergeCell ref="I257:I263"/>
    <mergeCell ref="A226:B226"/>
    <mergeCell ref="A227:B227"/>
    <mergeCell ref="A239:B239"/>
    <mergeCell ref="J258:J263"/>
    <mergeCell ref="C257:C263"/>
    <mergeCell ref="D258:D263"/>
    <mergeCell ref="A223:B223"/>
    <mergeCell ref="A277:B277"/>
    <mergeCell ref="A235:B235"/>
    <mergeCell ref="A237:B237"/>
    <mergeCell ref="A275:B275"/>
    <mergeCell ref="A272:B272"/>
    <mergeCell ref="A276:B276"/>
    <mergeCell ref="A236:B236"/>
    <mergeCell ref="A265:B265"/>
    <mergeCell ref="A246:M246"/>
    <mergeCell ref="A225:B225"/>
    <mergeCell ref="A191:B191"/>
    <mergeCell ref="A192:B192"/>
    <mergeCell ref="A193:B193"/>
    <mergeCell ref="A198:B198"/>
    <mergeCell ref="A196:B196"/>
    <mergeCell ref="A197:B197"/>
    <mergeCell ref="A204:M204"/>
    <mergeCell ref="M216:M221"/>
    <mergeCell ref="K217:K221"/>
    <mergeCell ref="K216:L216"/>
    <mergeCell ref="E258:E263"/>
    <mergeCell ref="F258:F263"/>
    <mergeCell ref="D257:F257"/>
    <mergeCell ref="L217:L221"/>
    <mergeCell ref="I215:I221"/>
    <mergeCell ref="J215:M215"/>
    <mergeCell ref="J216:J221"/>
    <mergeCell ref="M258:M263"/>
    <mergeCell ref="G257:G263"/>
    <mergeCell ref="A195:B195"/>
    <mergeCell ref="A182:B182"/>
    <mergeCell ref="A183:B183"/>
    <mergeCell ref="A176:B176"/>
    <mergeCell ref="A177:B177"/>
    <mergeCell ref="A178:B178"/>
    <mergeCell ref="A181:B181"/>
    <mergeCell ref="A184:B184"/>
    <mergeCell ref="A190:B190"/>
    <mergeCell ref="A175:B175"/>
    <mergeCell ref="A154:M154"/>
    <mergeCell ref="A165:A171"/>
    <mergeCell ref="B165:B171"/>
    <mergeCell ref="C165:C171"/>
    <mergeCell ref="D165:F165"/>
    <mergeCell ref="J165:M165"/>
    <mergeCell ref="D166:D171"/>
    <mergeCell ref="A173:B173"/>
    <mergeCell ref="J166:J171"/>
    <mergeCell ref="E166:E171"/>
    <mergeCell ref="K166:L166"/>
    <mergeCell ref="I165:I171"/>
    <mergeCell ref="L167:L171"/>
    <mergeCell ref="K167:K171"/>
    <mergeCell ref="G165:G171"/>
    <mergeCell ref="F166:F171"/>
    <mergeCell ref="M166:M171"/>
    <mergeCell ref="H165:H171"/>
    <mergeCell ref="B112:B116"/>
    <mergeCell ref="A147:B147"/>
    <mergeCell ref="A150:B150"/>
    <mergeCell ref="E113:E116"/>
    <mergeCell ref="A118:B118"/>
    <mergeCell ref="A121:B121"/>
    <mergeCell ref="A122:B122"/>
    <mergeCell ref="A137:B137"/>
    <mergeCell ref="A138:B138"/>
    <mergeCell ref="A133:B133"/>
    <mergeCell ref="A134:B134"/>
    <mergeCell ref="A123:B123"/>
    <mergeCell ref="A124:B124"/>
    <mergeCell ref="A132:B132"/>
    <mergeCell ref="A135:B135"/>
    <mergeCell ref="A94:B94"/>
    <mergeCell ref="A95:B95"/>
    <mergeCell ref="H112:H116"/>
    <mergeCell ref="M113:M116"/>
    <mergeCell ref="J113:J116"/>
    <mergeCell ref="K113:L113"/>
    <mergeCell ref="K114:K116"/>
    <mergeCell ref="L114:L116"/>
    <mergeCell ref="F113:F116"/>
    <mergeCell ref="D113:D116"/>
    <mergeCell ref="I112:I116"/>
    <mergeCell ref="A112:A116"/>
    <mergeCell ref="A101:M101"/>
    <mergeCell ref="A96:B96"/>
    <mergeCell ref="J112:M112"/>
    <mergeCell ref="C112:C116"/>
    <mergeCell ref="D112:F112"/>
    <mergeCell ref="G112:G116"/>
    <mergeCell ref="A97:M97"/>
    <mergeCell ref="A98:M98"/>
    <mergeCell ref="A81:B81"/>
    <mergeCell ref="F63:F68"/>
    <mergeCell ref="K63:L63"/>
    <mergeCell ref="I62:I68"/>
    <mergeCell ref="J62:M62"/>
    <mergeCell ref="J63:J68"/>
    <mergeCell ref="M63:M68"/>
    <mergeCell ref="L64:L68"/>
    <mergeCell ref="C62:C68"/>
    <mergeCell ref="D62:F62"/>
    <mergeCell ref="A93:B93"/>
    <mergeCell ref="A74:B74"/>
    <mergeCell ref="A75:B75"/>
    <mergeCell ref="A89:B89"/>
    <mergeCell ref="A90:B90"/>
    <mergeCell ref="A91:B91"/>
    <mergeCell ref="A84:B84"/>
    <mergeCell ref="A82:B82"/>
    <mergeCell ref="A83:B83"/>
    <mergeCell ref="A76:B76"/>
    <mergeCell ref="A48:M48"/>
    <mergeCell ref="A49:M49"/>
    <mergeCell ref="A62:A68"/>
    <mergeCell ref="B62:B68"/>
    <mergeCell ref="A51:M51"/>
    <mergeCell ref="D63:D68"/>
    <mergeCell ref="K64:K68"/>
    <mergeCell ref="H62:H68"/>
    <mergeCell ref="E63:E68"/>
    <mergeCell ref="K14:K18"/>
    <mergeCell ref="J13:J18"/>
    <mergeCell ref="A41:B41"/>
    <mergeCell ref="A45:B45"/>
    <mergeCell ref="A70:B70"/>
    <mergeCell ref="A73:B73"/>
    <mergeCell ref="A44:B44"/>
    <mergeCell ref="A46:B46"/>
    <mergeCell ref="A47:B47"/>
    <mergeCell ref="G62:G68"/>
    <mergeCell ref="A39:B39"/>
    <mergeCell ref="A37:B37"/>
    <mergeCell ref="A32:B32"/>
    <mergeCell ref="A33:B33"/>
    <mergeCell ref="A35:M35"/>
    <mergeCell ref="A38:B38"/>
    <mergeCell ref="A34:B34"/>
    <mergeCell ref="G12:G18"/>
    <mergeCell ref="J12:M12"/>
    <mergeCell ref="A1:M1"/>
    <mergeCell ref="D12:F12"/>
    <mergeCell ref="L14:L18"/>
    <mergeCell ref="K13:L13"/>
    <mergeCell ref="H12:H18"/>
    <mergeCell ref="M13:M18"/>
    <mergeCell ref="C12:C18"/>
    <mergeCell ref="I12:I18"/>
    <mergeCell ref="E13:E18"/>
    <mergeCell ref="F13:F18"/>
    <mergeCell ref="D13:D18"/>
    <mergeCell ref="A27:B27"/>
    <mergeCell ref="A20:B20"/>
    <mergeCell ref="A12:A18"/>
    <mergeCell ref="A25:B25"/>
    <mergeCell ref="A26:B26"/>
    <mergeCell ref="A24:B24"/>
    <mergeCell ref="B12:B18"/>
  </mergeCells>
  <printOptions horizontalCentered="1" verticalCentered="1"/>
  <pageMargins left="0.1968503937007874" right="0.11811023622047245" top="0.5511811023622047" bottom="0.6692913385826772" header="0.9448818897637796" footer="1.062992125984252"/>
  <pageSetup fitToHeight="1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BG</cp:lastModifiedBy>
  <cp:lastPrinted>2017-04-27T11:44:33Z</cp:lastPrinted>
  <dcterms:created xsi:type="dcterms:W3CDTF">2011-12-11T10:20:19Z</dcterms:created>
  <dcterms:modified xsi:type="dcterms:W3CDTF">2018-04-09T11:44:16Z</dcterms:modified>
  <cp:category/>
  <cp:version/>
  <cp:contentType/>
  <cp:contentStatus/>
</cp:coreProperties>
</file>