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705" activeTab="0"/>
  </bookViews>
  <sheets>
    <sheet name="ZiIP I stopień" sheetId="1" r:id="rId1"/>
  </sheets>
  <definedNames/>
  <calcPr fullCalcOnLoad="1"/>
</workbook>
</file>

<file path=xl/sharedStrings.xml><?xml version="1.0" encoding="utf-8"?>
<sst xmlns="http://schemas.openxmlformats.org/spreadsheetml/2006/main" count="763" uniqueCount="140">
  <si>
    <r>
      <t xml:space="preserve">Profil kształcenia: </t>
    </r>
    <r>
      <rPr>
        <sz val="11"/>
        <rFont val="Arial"/>
        <family val="2"/>
      </rPr>
      <t>ogólnoakademicki</t>
    </r>
  </si>
  <si>
    <r>
      <t xml:space="preserve">Forma studiów: </t>
    </r>
    <r>
      <rPr>
        <sz val="11"/>
        <rFont val="Arial"/>
        <family val="2"/>
      </rPr>
      <t>stacjonarne</t>
    </r>
  </si>
  <si>
    <r>
      <t>Forma kształcenia/poziom studiów:</t>
    </r>
    <r>
      <rPr>
        <sz val="11"/>
        <rFont val="Arial"/>
        <family val="2"/>
      </rPr>
      <t xml:space="preserve"> I stopnia</t>
    </r>
  </si>
  <si>
    <t xml:space="preserve">Rok studiów: pierwszy   </t>
  </si>
  <si>
    <t xml:space="preserve">Semestr: pierwszy      </t>
  </si>
  <si>
    <t>Lp.</t>
  </si>
  <si>
    <t>Nazwa modułu/przedmiotu</t>
  </si>
  <si>
    <t>Semestr</t>
  </si>
  <si>
    <t>Liczba punktów ECTS</t>
  </si>
  <si>
    <t>Liczba punktów ECTS za zajęcia praktyczne</t>
  </si>
  <si>
    <t>Forma zaliczenia</t>
  </si>
  <si>
    <t>Status przedmiotu: obligatoryjny lub fakultatywny</t>
  </si>
  <si>
    <t>Liczba godzin dydaktycznych</t>
  </si>
  <si>
    <t>ogółem</t>
  </si>
  <si>
    <t>z bezpośrednim udziałem nauczyciela akademickiego</t>
  </si>
  <si>
    <t>samodzielna praca studenta</t>
  </si>
  <si>
    <t>w tym: zajęcia zorganizowane</t>
  </si>
  <si>
    <t>inne*</t>
  </si>
  <si>
    <t>wykłady</t>
  </si>
  <si>
    <t>ćwiczenia**</t>
  </si>
  <si>
    <t>Grupa treści</t>
  </si>
  <si>
    <t>O Wymagania ogólne</t>
  </si>
  <si>
    <t>I</t>
  </si>
  <si>
    <t>Z</t>
  </si>
  <si>
    <t>o</t>
  </si>
  <si>
    <t>Wychowanie fizyczne</t>
  </si>
  <si>
    <t>Technologie informacyjne</t>
  </si>
  <si>
    <t>f</t>
  </si>
  <si>
    <t>Liczba pkt ECTS/ godz.dyd. (ogółem)</t>
  </si>
  <si>
    <t>x</t>
  </si>
  <si>
    <t>Liczba pkt ECTS/ godz.dyd. (zajęcia praktyczne)</t>
  </si>
  <si>
    <t>A Podstawowych</t>
  </si>
  <si>
    <t>Mikroekonomia</t>
  </si>
  <si>
    <t>E</t>
  </si>
  <si>
    <t>Matematyka</t>
  </si>
  <si>
    <t>Zarządzanie</t>
  </si>
  <si>
    <t>Liczba pkt ECTS/ godz.dyd. (przedmioty fakultatywne)</t>
  </si>
  <si>
    <t>B Kierunkowych</t>
  </si>
  <si>
    <t>E Inne wymagania</t>
  </si>
  <si>
    <t>Szkolenie w zakresie BHP</t>
  </si>
  <si>
    <t xml:space="preserve">Liczba pkt ECTS/ godz.dyd. w I semestrze </t>
  </si>
  <si>
    <t xml:space="preserve">Semestr: drugi     </t>
  </si>
  <si>
    <t>II</t>
  </si>
  <si>
    <t>Rachunkowość</t>
  </si>
  <si>
    <t xml:space="preserve">Liczba pkt ECTS/ godz.dyd. w II semestrze </t>
  </si>
  <si>
    <r>
      <t xml:space="preserve">Profil kształcenia: </t>
    </r>
    <r>
      <rPr>
        <sz val="10"/>
        <rFont val="Arial"/>
        <family val="2"/>
      </rPr>
      <t>ogólnoakademicki</t>
    </r>
  </si>
  <si>
    <r>
      <t xml:space="preserve">Forma studiów: </t>
    </r>
    <r>
      <rPr>
        <sz val="10"/>
        <rFont val="Arial"/>
        <family val="2"/>
      </rPr>
      <t>stacjonarne</t>
    </r>
  </si>
  <si>
    <r>
      <t>Forma kształcenia/poziom studiów:</t>
    </r>
    <r>
      <rPr>
        <sz val="10"/>
        <rFont val="Arial"/>
        <family val="2"/>
      </rPr>
      <t xml:space="preserve"> I stopnia</t>
    </r>
  </si>
  <si>
    <t>III</t>
  </si>
  <si>
    <t>Polityka gospodarcza</t>
  </si>
  <si>
    <t>Etykieta</t>
  </si>
  <si>
    <t>Ergonomia</t>
  </si>
  <si>
    <t>Ochrona własności intelektualnej</t>
  </si>
  <si>
    <t xml:space="preserve">Liczba pkt ECTS/ godz.dyd. w III semestrze </t>
  </si>
  <si>
    <t xml:space="preserve">Rok studiów: drugi </t>
  </si>
  <si>
    <t xml:space="preserve">Semestr: czwarty   </t>
  </si>
  <si>
    <t>IV</t>
  </si>
  <si>
    <t>Praktyka</t>
  </si>
  <si>
    <t>Praktyka kierunkowa</t>
  </si>
  <si>
    <t xml:space="preserve">Liczba pkt ECTS/ godz.dyd. w IV semestrze </t>
  </si>
  <si>
    <t>Rok studiów: trzeci</t>
  </si>
  <si>
    <t>Semestr: piąty</t>
  </si>
  <si>
    <t>V</t>
  </si>
  <si>
    <t xml:space="preserve">Liczba pkt ECTS/ godz.dyd. w V semestrze </t>
  </si>
  <si>
    <t>Semestr: szósty</t>
  </si>
  <si>
    <t>VI</t>
  </si>
  <si>
    <t xml:space="preserve">Liczba pkt ECTS/ godz.dyd. w VI semestrze </t>
  </si>
  <si>
    <t xml:space="preserve"> Plan studiów na kierunku ZARZĄDZANIE I INŻYNIERIA PRODUKCJI</t>
  </si>
  <si>
    <r>
      <t>Uzyskane kwalifikacje:</t>
    </r>
    <r>
      <rPr>
        <sz val="11"/>
        <rFont val="Arial"/>
        <family val="2"/>
      </rPr>
      <t xml:space="preserve"> I stopnia, tytuł inżyniera</t>
    </r>
  </si>
  <si>
    <t>Przedmioty kształcenia ogólnego - F1</t>
  </si>
  <si>
    <t>Makroekonomia</t>
  </si>
  <si>
    <t>Prawo gospodarcze</t>
  </si>
  <si>
    <t>Statystyka</t>
  </si>
  <si>
    <t>Fizyka</t>
  </si>
  <si>
    <t>Ekologia i zarządzanie środowiskowe</t>
  </si>
  <si>
    <t>Finanse</t>
  </si>
  <si>
    <t>Wprowadzenie do techniki</t>
  </si>
  <si>
    <r>
      <t>Uzyskane kwalifikacje:</t>
    </r>
    <r>
      <rPr>
        <sz val="10"/>
        <rFont val="Arial"/>
        <family val="2"/>
      </rPr>
      <t xml:space="preserve"> I stopnia, tytuł inżyniera</t>
    </r>
  </si>
  <si>
    <t>Badania operacyjne</t>
  </si>
  <si>
    <t>Zarządzanie produkcją i usługami</t>
  </si>
  <si>
    <t>Logistyka w przedsiębiorstwie</t>
  </si>
  <si>
    <t>Nauka o materiałach</t>
  </si>
  <si>
    <t>Zarządzanie jakością i bezpieczeństwem</t>
  </si>
  <si>
    <t>Rachunek kosztów dla inżynierów</t>
  </si>
  <si>
    <t>Procesy produkcyjne</t>
  </si>
  <si>
    <t>Metrologia</t>
  </si>
  <si>
    <t>Strategie produktów innowacyjnych</t>
  </si>
  <si>
    <t>Ekonomika produkcji</t>
  </si>
  <si>
    <t>Zintegrowane systemy wytwarzania</t>
  </si>
  <si>
    <t>C Specjalnościowych</t>
  </si>
  <si>
    <t>Techniczne podstawy innowacyjności</t>
  </si>
  <si>
    <t>Zarządzanie potencjałem społecznym</t>
  </si>
  <si>
    <t>Ubezpieczenia inżynieryjno-techniczne</t>
  </si>
  <si>
    <t>Etyka w zarządzaniu</t>
  </si>
  <si>
    <t>Transport i spedycja</t>
  </si>
  <si>
    <t>Metody organizacji i zarządzania</t>
  </si>
  <si>
    <t>Rok studiów: czwarty</t>
  </si>
  <si>
    <t>Semestr: siódmy</t>
  </si>
  <si>
    <t>VII</t>
  </si>
  <si>
    <t>Finansowanie działalności innowacyjnej</t>
  </si>
  <si>
    <t>Polityka naukowo-techniczna</t>
  </si>
  <si>
    <t>E-biznes</t>
  </si>
  <si>
    <t>Ochrona środowiska a innowacje</t>
  </si>
  <si>
    <t>Zarządzanie innowacyjnymi projektami technicznymi</t>
  </si>
  <si>
    <t>Innowacyjne formy zatrudnienia</t>
  </si>
  <si>
    <t>Marketing</t>
  </si>
  <si>
    <r>
      <t xml:space="preserve">Obszar kształcenia: </t>
    </r>
    <r>
      <rPr>
        <sz val="11"/>
        <rFont val="Arial"/>
        <family val="2"/>
      </rPr>
      <t>w zakresie nauk społecznych oraz w zakresie nauk technicznych</t>
    </r>
  </si>
  <si>
    <t>Specjalność: Zarządzanie innowacjami</t>
  </si>
  <si>
    <t xml:space="preserve">Semestr: trzeci   </t>
  </si>
  <si>
    <t>Rok studiów: drugi</t>
  </si>
  <si>
    <t>** ćwiczenia audytoryjne, laboratoryjne, projektowe, konwersatoria, seminaria i inne</t>
  </si>
  <si>
    <r>
      <t xml:space="preserve">Liczba pkt ECTS/ godz.dyd. </t>
    </r>
    <r>
      <rPr>
        <sz val="10"/>
        <rFont val="Arial"/>
        <family val="2"/>
      </rPr>
      <t>(przedmioty fakultatywne)</t>
    </r>
  </si>
  <si>
    <r>
      <t xml:space="preserve">Liczba pkt ECTS/ godz.dyd. </t>
    </r>
    <r>
      <rPr>
        <sz val="10"/>
        <rFont val="Arial"/>
        <family val="2"/>
      </rPr>
      <t>(przedmioty fakultatywne)</t>
    </r>
  </si>
  <si>
    <t>* inne np. godziny konsultacji (bezpośrednie, e-mailowe, etc.) - godziny nie są wliczone do pensum</t>
  </si>
  <si>
    <t>Przedmioty techniczne do wyboru - F3 (2,0 ECTS + 2,0 ECTS)</t>
  </si>
  <si>
    <t xml:space="preserve">Liczba pkt ECTS/ godz.dyd. w VII semestrze </t>
  </si>
  <si>
    <t>Język obcy</t>
  </si>
  <si>
    <t>Seminarium dyplomowe (3,5 ECTS - semin. + 4,0 ECTS - pr. dypl.)</t>
  </si>
  <si>
    <t>Seminarium dyplomowe (5,0 ECTS - semin. + 7,0 ECTS - pr. dypl.)</t>
  </si>
  <si>
    <t>Mechanika</t>
  </si>
  <si>
    <t>Komputerowe wspomaganie prac inżynierskich</t>
  </si>
  <si>
    <t>Informatyka w projektach inżynierskich</t>
  </si>
  <si>
    <t>Projektowanie inżynierskie</t>
  </si>
  <si>
    <t>Przedmioty techniczne do wyboru - F3 (2,5 ECTS + 2,5 ECTS)</t>
  </si>
  <si>
    <t>Przedmioty techniczne do wyboru - F3 (3,0 ECTS + 3,0 ECTS)</t>
  </si>
  <si>
    <t>Grafika inżynierska</t>
  </si>
  <si>
    <t>Automatyzacja procesów produkcyjnych</t>
  </si>
  <si>
    <t>Robotyzacja procesów produkcyjnych</t>
  </si>
  <si>
    <t xml:space="preserve">Przedmiot techniczny do wyboru - F2 </t>
  </si>
  <si>
    <t>Liczba godzin przypadająca na 1 ECTS: 27</t>
  </si>
  <si>
    <t>Obszar kształcenia***</t>
  </si>
  <si>
    <t>***obszar kształcenia: S - nauki społeczne, T - nauki techniczne</t>
  </si>
  <si>
    <t>T</t>
  </si>
  <si>
    <t>S</t>
  </si>
  <si>
    <t>S+T</t>
  </si>
  <si>
    <t>ZO</t>
  </si>
  <si>
    <t>Społeczna odpowiedzialność biznesu</t>
  </si>
  <si>
    <t>Obowiązuje od roku akademickiego 2017/2018</t>
  </si>
  <si>
    <t>Przedmioty techniczne do wyboru - F2 (2,0 ECTS + 2,0 ECTS + 2,5 ECTS)</t>
  </si>
  <si>
    <t>Plan uchwalony przez Radę Wydziału Nauk Ekonomicznych w dniu 22.03.2017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</si>
</sst>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62"/>
      <name val="Arial"/>
      <family val="2"/>
    </font>
    <font>
      <sz val="8"/>
      <name val="Arial"/>
      <family val="2"/>
    </font>
    <font>
      <sz val="11"/>
      <name val="Czcionka tekstu podstawowego"/>
      <family val="2"/>
    </font>
    <font>
      <sz val="10"/>
      <name val="Czcionka tekstu podstawowego"/>
      <family val="2"/>
    </font>
    <font>
      <b/>
      <sz val="9"/>
      <name val="Arial"/>
      <family val="2"/>
    </font>
    <font>
      <u val="single"/>
      <sz val="9.8"/>
      <color indexed="12"/>
      <name val="Czcionka tekstu podstawowego"/>
      <family val="2"/>
    </font>
    <font>
      <u val="single"/>
      <sz val="9.8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 style="medium"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26" borderId="1" applyNumberFormat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9">
    <xf numFmtId="0" fontId="0" fillId="0" borderId="0" xfId="0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center"/>
      <protection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2" fillId="0" borderId="0" xfId="52" applyBorder="1">
      <alignment/>
      <protection/>
    </xf>
    <xf numFmtId="0" fontId="3" fillId="0" borderId="10" xfId="52" applyFont="1" applyBorder="1">
      <alignment/>
      <protection/>
    </xf>
    <xf numFmtId="0" fontId="3" fillId="0" borderId="0" xfId="52" applyFont="1" applyBorder="1" applyAlignment="1">
      <alignment horizontal="left"/>
      <protection/>
    </xf>
    <xf numFmtId="0" fontId="3" fillId="0" borderId="11" xfId="52" applyFont="1" applyBorder="1">
      <alignment/>
      <protection/>
    </xf>
    <xf numFmtId="0" fontId="3" fillId="0" borderId="12" xfId="52" applyFont="1" applyBorder="1">
      <alignment/>
      <protection/>
    </xf>
    <xf numFmtId="0" fontId="3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7" fillId="0" borderId="0" xfId="52" applyFont="1">
      <alignment/>
      <protection/>
    </xf>
    <xf numFmtId="0" fontId="5" fillId="32" borderId="15" xfId="52" applyFont="1" applyFill="1" applyBorder="1">
      <alignment/>
      <protection/>
    </xf>
    <xf numFmtId="0" fontId="6" fillId="32" borderId="15" xfId="52" applyFont="1" applyFill="1" applyBorder="1">
      <alignment/>
      <protection/>
    </xf>
    <xf numFmtId="0" fontId="6" fillId="32" borderId="16" xfId="52" applyFont="1" applyFill="1" applyBorder="1">
      <alignment/>
      <protection/>
    </xf>
    <xf numFmtId="0" fontId="6" fillId="32" borderId="16" xfId="52" applyFont="1" applyFill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0" xfId="52" applyFont="1" applyAlignment="1">
      <alignment horizontal="left"/>
      <protection/>
    </xf>
    <xf numFmtId="0" fontId="8" fillId="0" borderId="0" xfId="52" applyFont="1" applyAlignment="1">
      <alignment/>
      <protection/>
    </xf>
    <xf numFmtId="0" fontId="5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2" fillId="0" borderId="12" xfId="52" applyFont="1" applyBorder="1" applyAlignment="1">
      <alignment horizontal="center"/>
      <protection/>
    </xf>
    <xf numFmtId="170" fontId="3" fillId="0" borderId="12" xfId="52" applyNumberFormat="1" applyFont="1" applyBorder="1" applyAlignment="1">
      <alignment horizontal="center"/>
      <protection/>
    </xf>
    <xf numFmtId="170" fontId="3" fillId="0" borderId="14" xfId="52" applyNumberFormat="1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4" fillId="0" borderId="19" xfId="52" applyFont="1" applyBorder="1" applyAlignment="1">
      <alignment horizontal="center"/>
      <protection/>
    </xf>
    <xf numFmtId="170" fontId="6" fillId="32" borderId="16" xfId="52" applyNumberFormat="1" applyFont="1" applyFill="1" applyBorder="1">
      <alignment/>
      <protection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2" fillId="0" borderId="24" xfId="52" applyFont="1" applyBorder="1">
      <alignment/>
      <protection/>
    </xf>
    <xf numFmtId="0" fontId="3" fillId="0" borderId="10" xfId="52" applyFont="1" applyBorder="1">
      <alignment/>
      <protection/>
    </xf>
    <xf numFmtId="0" fontId="2" fillId="0" borderId="10" xfId="52" applyFont="1" applyBorder="1">
      <alignment/>
      <protection/>
    </xf>
    <xf numFmtId="0" fontId="2" fillId="0" borderId="25" xfId="52" applyFont="1" applyBorder="1">
      <alignment/>
      <protection/>
    </xf>
    <xf numFmtId="0" fontId="5" fillId="32" borderId="15" xfId="52" applyFont="1" applyFill="1" applyBorder="1">
      <alignment/>
      <protection/>
    </xf>
    <xf numFmtId="0" fontId="6" fillId="32" borderId="16" xfId="52" applyFont="1" applyFill="1" applyBorder="1">
      <alignment/>
      <protection/>
    </xf>
    <xf numFmtId="0" fontId="2" fillId="0" borderId="18" xfId="52" applyFont="1" applyBorder="1" applyAlignment="1">
      <alignment horizontal="center"/>
      <protection/>
    </xf>
    <xf numFmtId="0" fontId="2" fillId="0" borderId="18" xfId="52" applyFont="1" applyBorder="1">
      <alignment/>
      <protection/>
    </xf>
    <xf numFmtId="0" fontId="2" fillId="0" borderId="26" xfId="52" applyFont="1" applyBorder="1" applyAlignment="1">
      <alignment horizontal="center"/>
      <protection/>
    </xf>
    <xf numFmtId="170" fontId="2" fillId="0" borderId="18" xfId="52" applyNumberFormat="1" applyFont="1" applyBorder="1" applyAlignment="1">
      <alignment horizontal="center"/>
      <protection/>
    </xf>
    <xf numFmtId="1" fontId="2" fillId="0" borderId="26" xfId="52" applyNumberFormat="1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0" fontId="2" fillId="0" borderId="19" xfId="52" applyFont="1" applyBorder="1" applyAlignment="1">
      <alignment horizontal="center"/>
      <protection/>
    </xf>
    <xf numFmtId="0" fontId="2" fillId="0" borderId="28" xfId="52" applyFont="1" applyFill="1" applyBorder="1">
      <alignment/>
      <protection/>
    </xf>
    <xf numFmtId="0" fontId="2" fillId="0" borderId="12" xfId="52" applyFont="1" applyFill="1" applyBorder="1" applyAlignment="1">
      <alignment horizontal="center"/>
      <protection/>
    </xf>
    <xf numFmtId="170" fontId="2" fillId="0" borderId="12" xfId="52" applyNumberFormat="1" applyFont="1" applyFill="1" applyBorder="1" applyAlignment="1">
      <alignment horizontal="center"/>
      <protection/>
    </xf>
    <xf numFmtId="0" fontId="2" fillId="0" borderId="29" xfId="52" applyFont="1" applyFill="1" applyBorder="1" applyAlignment="1">
      <alignment horizontal="center"/>
      <protection/>
    </xf>
    <xf numFmtId="1" fontId="2" fillId="0" borderId="12" xfId="52" applyNumberFormat="1" applyFont="1" applyFill="1" applyBorder="1" applyAlignment="1">
      <alignment horizontal="center"/>
      <protection/>
    </xf>
    <xf numFmtId="0" fontId="2" fillId="0" borderId="21" xfId="52" applyFont="1" applyFill="1" applyBorder="1">
      <alignment/>
      <protection/>
    </xf>
    <xf numFmtId="0" fontId="2" fillId="0" borderId="21" xfId="52" applyFont="1" applyFill="1" applyBorder="1" applyAlignment="1">
      <alignment horizontal="center"/>
      <protection/>
    </xf>
    <xf numFmtId="0" fontId="2" fillId="0" borderId="20" xfId="52" applyFont="1" applyFill="1" applyBorder="1" applyAlignment="1">
      <alignment horizontal="center"/>
      <protection/>
    </xf>
    <xf numFmtId="0" fontId="2" fillId="0" borderId="23" xfId="52" applyFont="1" applyFill="1" applyBorder="1">
      <alignment/>
      <protection/>
    </xf>
    <xf numFmtId="0" fontId="2" fillId="0" borderId="23" xfId="52" applyFont="1" applyFill="1" applyBorder="1" applyAlignment="1">
      <alignment horizontal="center"/>
      <protection/>
    </xf>
    <xf numFmtId="170" fontId="2" fillId="0" borderId="23" xfId="52" applyNumberFormat="1" applyFont="1" applyFill="1" applyBorder="1" applyAlignment="1">
      <alignment horizontal="center"/>
      <protection/>
    </xf>
    <xf numFmtId="0" fontId="2" fillId="0" borderId="30" xfId="52" applyFont="1" applyFill="1" applyBorder="1" applyAlignment="1">
      <alignment horizontal="center"/>
      <protection/>
    </xf>
    <xf numFmtId="1" fontId="2" fillId="0" borderId="23" xfId="52" applyNumberFormat="1" applyFont="1" applyFill="1" applyBorder="1" applyAlignment="1">
      <alignment horizontal="center"/>
      <protection/>
    </xf>
    <xf numFmtId="0" fontId="6" fillId="32" borderId="16" xfId="52" applyFont="1" applyFill="1" applyBorder="1" applyAlignment="1">
      <alignment horizontal="center"/>
      <protection/>
    </xf>
    <xf numFmtId="0" fontId="3" fillId="0" borderId="11" xfId="52" applyFont="1" applyBorder="1">
      <alignment/>
      <protection/>
    </xf>
    <xf numFmtId="0" fontId="3" fillId="0" borderId="13" xfId="52" applyFont="1" applyBorder="1" applyAlignment="1">
      <alignment horizontal="center"/>
      <protection/>
    </xf>
    <xf numFmtId="0" fontId="2" fillId="0" borderId="31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32" xfId="52" applyFont="1" applyBorder="1">
      <alignment/>
      <protection/>
    </xf>
    <xf numFmtId="0" fontId="2" fillId="0" borderId="14" xfId="52" applyFont="1" applyBorder="1">
      <alignment/>
      <protection/>
    </xf>
    <xf numFmtId="0" fontId="3" fillId="0" borderId="14" xfId="52" applyFont="1" applyBorder="1" applyAlignment="1">
      <alignment horizontal="center"/>
      <protection/>
    </xf>
    <xf numFmtId="170" fontId="3" fillId="0" borderId="14" xfId="52" applyNumberFormat="1" applyFont="1" applyBorder="1" applyAlignment="1">
      <alignment horizontal="center"/>
      <protection/>
    </xf>
    <xf numFmtId="1" fontId="3" fillId="0" borderId="14" xfId="52" applyNumberFormat="1" applyFont="1" applyBorder="1" applyAlignment="1">
      <alignment horizontal="center"/>
      <protection/>
    </xf>
    <xf numFmtId="0" fontId="3" fillId="0" borderId="12" xfId="52" applyFont="1" applyBorder="1">
      <alignment/>
      <protection/>
    </xf>
    <xf numFmtId="170" fontId="3" fillId="0" borderId="12" xfId="52" applyNumberFormat="1" applyFont="1" applyBorder="1" applyAlignment="1">
      <alignment horizontal="center"/>
      <protection/>
    </xf>
    <xf numFmtId="0" fontId="2" fillId="0" borderId="17" xfId="52" applyFont="1" applyBorder="1">
      <alignment/>
      <protection/>
    </xf>
    <xf numFmtId="0" fontId="3" fillId="0" borderId="17" xfId="52" applyFont="1" applyBorder="1" applyAlignment="1">
      <alignment horizontal="center"/>
      <protection/>
    </xf>
    <xf numFmtId="1" fontId="3" fillId="0" borderId="17" xfId="52" applyNumberFormat="1" applyFont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2" fillId="0" borderId="12" xfId="52" applyFont="1" applyBorder="1">
      <alignment/>
      <protection/>
    </xf>
    <xf numFmtId="170" fontId="2" fillId="0" borderId="33" xfId="52" applyNumberFormat="1" applyFont="1" applyBorder="1" applyAlignment="1">
      <alignment horizontal="center"/>
      <protection/>
    </xf>
    <xf numFmtId="170" fontId="2" fillId="0" borderId="12" xfId="52" applyNumberFormat="1" applyFont="1" applyBorder="1" applyAlignment="1">
      <alignment horizontal="center"/>
      <protection/>
    </xf>
    <xf numFmtId="1" fontId="2" fillId="0" borderId="12" xfId="52" applyNumberFormat="1" applyFont="1" applyBorder="1" applyAlignment="1">
      <alignment horizontal="center"/>
      <protection/>
    </xf>
    <xf numFmtId="1" fontId="2" fillId="0" borderId="18" xfId="52" applyNumberFormat="1" applyFont="1" applyBorder="1" applyAlignment="1">
      <alignment horizontal="center"/>
      <protection/>
    </xf>
    <xf numFmtId="170" fontId="2" fillId="0" borderId="23" xfId="52" applyNumberFormat="1" applyFont="1" applyBorder="1" applyAlignment="1">
      <alignment horizontal="center"/>
      <protection/>
    </xf>
    <xf numFmtId="1" fontId="2" fillId="0" borderId="23" xfId="52" applyNumberFormat="1" applyFont="1" applyBorder="1" applyAlignment="1">
      <alignment horizontal="center"/>
      <protection/>
    </xf>
    <xf numFmtId="0" fontId="2" fillId="0" borderId="18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>
      <alignment/>
      <protection/>
    </xf>
    <xf numFmtId="0" fontId="2" fillId="0" borderId="28" xfId="52" applyFont="1" applyBorder="1" applyAlignment="1">
      <alignment horizontal="center" vertical="center"/>
      <protection/>
    </xf>
    <xf numFmtId="170" fontId="2" fillId="0" borderId="12" xfId="52" applyNumberFormat="1" applyFont="1" applyBorder="1" applyAlignment="1">
      <alignment horizontal="center"/>
      <protection/>
    </xf>
    <xf numFmtId="0" fontId="2" fillId="0" borderId="29" xfId="52" applyFont="1" applyBorder="1" applyAlignment="1">
      <alignment horizontal="center"/>
      <protection/>
    </xf>
    <xf numFmtId="0" fontId="2" fillId="0" borderId="28" xfId="52" applyFont="1" applyFill="1" applyBorder="1">
      <alignment/>
      <protection/>
    </xf>
    <xf numFmtId="170" fontId="2" fillId="0" borderId="12" xfId="52" applyNumberFormat="1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center"/>
      <protection/>
    </xf>
    <xf numFmtId="0" fontId="2" fillId="0" borderId="29" xfId="52" applyFont="1" applyFill="1" applyBorder="1" applyAlignment="1">
      <alignment horizontal="center"/>
      <protection/>
    </xf>
    <xf numFmtId="0" fontId="2" fillId="0" borderId="11" xfId="52" applyFont="1" applyFill="1" applyBorder="1">
      <alignment/>
      <protection/>
    </xf>
    <xf numFmtId="170" fontId="2" fillId="0" borderId="13" xfId="52" applyNumberFormat="1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center"/>
      <protection/>
    </xf>
    <xf numFmtId="0" fontId="2" fillId="0" borderId="32" xfId="52" applyFont="1" applyFill="1" applyBorder="1" applyAlignment="1">
      <alignment horizontal="center"/>
      <protection/>
    </xf>
    <xf numFmtId="0" fontId="2" fillId="0" borderId="34" xfId="52" applyFont="1" applyFill="1" applyBorder="1">
      <alignment/>
      <protection/>
    </xf>
    <xf numFmtId="170" fontId="2" fillId="0" borderId="23" xfId="52" applyNumberFormat="1" applyFont="1" applyFill="1" applyBorder="1" applyAlignment="1">
      <alignment horizontal="center"/>
      <protection/>
    </xf>
    <xf numFmtId="0" fontId="2" fillId="0" borderId="23" xfId="52" applyFont="1" applyFill="1" applyBorder="1" applyAlignment="1">
      <alignment horizontal="center"/>
      <protection/>
    </xf>
    <xf numFmtId="170" fontId="2" fillId="0" borderId="33" xfId="52" applyNumberFormat="1" applyFont="1" applyBorder="1" applyAlignment="1">
      <alignment horizontal="center"/>
      <protection/>
    </xf>
    <xf numFmtId="1" fontId="2" fillId="0" borderId="12" xfId="52" applyNumberFormat="1" applyFont="1" applyBorder="1" applyAlignment="1">
      <alignment horizontal="center"/>
      <protection/>
    </xf>
    <xf numFmtId="0" fontId="2" fillId="0" borderId="18" xfId="52" applyFont="1" applyBorder="1" applyAlignment="1">
      <alignment horizontal="center"/>
      <protection/>
    </xf>
    <xf numFmtId="0" fontId="2" fillId="0" borderId="18" xfId="52" applyFont="1" applyBorder="1">
      <alignment/>
      <protection/>
    </xf>
    <xf numFmtId="0" fontId="2" fillId="0" borderId="26" xfId="52" applyFont="1" applyBorder="1" applyAlignment="1">
      <alignment horizontal="center"/>
      <protection/>
    </xf>
    <xf numFmtId="170" fontId="2" fillId="0" borderId="18" xfId="52" applyNumberFormat="1" applyFont="1" applyBorder="1" applyAlignment="1">
      <alignment horizontal="center"/>
      <protection/>
    </xf>
    <xf numFmtId="1" fontId="2" fillId="0" borderId="18" xfId="52" applyNumberFormat="1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0" fontId="2" fillId="0" borderId="19" xfId="52" applyFont="1" applyBorder="1" applyAlignment="1">
      <alignment horizontal="center"/>
      <protection/>
    </xf>
    <xf numFmtId="0" fontId="2" fillId="0" borderId="26" xfId="52" applyFont="1" applyBorder="1">
      <alignment/>
      <protection/>
    </xf>
    <xf numFmtId="1" fontId="2" fillId="0" borderId="12" xfId="52" applyNumberFormat="1" applyFont="1" applyFill="1" applyBorder="1" applyAlignment="1">
      <alignment horizontal="center"/>
      <protection/>
    </xf>
    <xf numFmtId="0" fontId="2" fillId="0" borderId="21" xfId="52" applyFont="1" applyFill="1" applyBorder="1">
      <alignment/>
      <protection/>
    </xf>
    <xf numFmtId="170" fontId="2" fillId="0" borderId="21" xfId="52" applyNumberFormat="1" applyFont="1" applyFill="1" applyBorder="1" applyAlignment="1">
      <alignment horizontal="center"/>
      <protection/>
    </xf>
    <xf numFmtId="0" fontId="2" fillId="0" borderId="21" xfId="52" applyFont="1" applyFill="1" applyBorder="1" applyAlignment="1">
      <alignment horizontal="center"/>
      <protection/>
    </xf>
    <xf numFmtId="0" fontId="2" fillId="0" borderId="20" xfId="52" applyFont="1" applyFill="1" applyBorder="1" applyAlignment="1">
      <alignment horizontal="center"/>
      <protection/>
    </xf>
    <xf numFmtId="0" fontId="2" fillId="0" borderId="23" xfId="52" applyFont="1" applyFill="1" applyBorder="1">
      <alignment/>
      <protection/>
    </xf>
    <xf numFmtId="0" fontId="2" fillId="0" borderId="30" xfId="52" applyFont="1" applyFill="1" applyBorder="1" applyAlignment="1">
      <alignment horizontal="center"/>
      <protection/>
    </xf>
    <xf numFmtId="1" fontId="2" fillId="0" borderId="23" xfId="52" applyNumberFormat="1" applyFont="1" applyFill="1" applyBorder="1" applyAlignment="1">
      <alignment horizontal="center"/>
      <protection/>
    </xf>
    <xf numFmtId="170" fontId="2" fillId="0" borderId="3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52" applyFont="1" applyBorder="1">
      <alignment/>
      <protection/>
    </xf>
    <xf numFmtId="0" fontId="3" fillId="32" borderId="15" xfId="52" applyFont="1" applyFill="1" applyBorder="1">
      <alignment/>
      <protection/>
    </xf>
    <xf numFmtId="0" fontId="2" fillId="32" borderId="15" xfId="52" applyFont="1" applyFill="1" applyBorder="1">
      <alignment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>
      <alignment horizontal="center"/>
      <protection/>
    </xf>
    <xf numFmtId="0" fontId="4" fillId="0" borderId="28" xfId="52" applyFont="1" applyFill="1" applyBorder="1">
      <alignment/>
      <protection/>
    </xf>
    <xf numFmtId="170" fontId="4" fillId="0" borderId="12" xfId="52" applyNumberFormat="1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29" xfId="52" applyFont="1" applyFill="1" applyBorder="1" applyAlignment="1">
      <alignment horizontal="center"/>
      <protection/>
    </xf>
    <xf numFmtId="0" fontId="4" fillId="0" borderId="11" xfId="52" applyFont="1" applyFill="1" applyBorder="1">
      <alignment/>
      <protection/>
    </xf>
    <xf numFmtId="170" fontId="4" fillId="0" borderId="13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/>
      <protection/>
    </xf>
    <xf numFmtId="0" fontId="4" fillId="0" borderId="32" xfId="52" applyFont="1" applyFill="1" applyBorder="1" applyAlignment="1">
      <alignment horizontal="center"/>
      <protection/>
    </xf>
    <xf numFmtId="0" fontId="4" fillId="0" borderId="34" xfId="52" applyFont="1" applyFill="1" applyBorder="1">
      <alignment/>
      <protection/>
    </xf>
    <xf numFmtId="170" fontId="4" fillId="0" borderId="23" xfId="52" applyNumberFormat="1" applyFont="1" applyFill="1" applyBorder="1" applyAlignment="1">
      <alignment horizontal="center"/>
      <protection/>
    </xf>
    <xf numFmtId="0" fontId="4" fillId="0" borderId="23" xfId="52" applyFont="1" applyFill="1" applyBorder="1" applyAlignment="1">
      <alignment horizontal="center"/>
      <protection/>
    </xf>
    <xf numFmtId="0" fontId="3" fillId="32" borderId="16" xfId="52" applyFont="1" applyFill="1" applyBorder="1">
      <alignment/>
      <protection/>
    </xf>
    <xf numFmtId="170" fontId="3" fillId="32" borderId="16" xfId="52" applyNumberFormat="1" applyFont="1" applyFill="1" applyBorder="1">
      <alignment/>
      <protection/>
    </xf>
    <xf numFmtId="0" fontId="2" fillId="32" borderId="16" xfId="52" applyFont="1" applyFill="1" applyBorder="1">
      <alignment/>
      <protection/>
    </xf>
    <xf numFmtId="0" fontId="4" fillId="0" borderId="13" xfId="52" applyFont="1" applyBorder="1">
      <alignment/>
      <protection/>
    </xf>
    <xf numFmtId="1" fontId="4" fillId="0" borderId="12" xfId="52" applyNumberFormat="1" applyFont="1" applyFill="1" applyBorder="1" applyAlignment="1">
      <alignment horizontal="center"/>
      <protection/>
    </xf>
    <xf numFmtId="0" fontId="4" fillId="0" borderId="21" xfId="52" applyFont="1" applyFill="1" applyBorder="1">
      <alignment/>
      <protection/>
    </xf>
    <xf numFmtId="170" fontId="4" fillId="0" borderId="21" xfId="52" applyNumberFormat="1" applyFont="1" applyFill="1" applyBorder="1" applyAlignment="1">
      <alignment horizontal="center"/>
      <protection/>
    </xf>
    <xf numFmtId="0" fontId="4" fillId="0" borderId="21" xfId="52" applyFont="1" applyFill="1" applyBorder="1" applyAlignment="1">
      <alignment horizontal="center"/>
      <protection/>
    </xf>
    <xf numFmtId="0" fontId="4" fillId="0" borderId="20" xfId="52" applyFont="1" applyFill="1" applyBorder="1" applyAlignment="1">
      <alignment horizontal="center"/>
      <protection/>
    </xf>
    <xf numFmtId="0" fontId="4" fillId="0" borderId="23" xfId="52" applyFont="1" applyFill="1" applyBorder="1">
      <alignment/>
      <protection/>
    </xf>
    <xf numFmtId="0" fontId="4" fillId="0" borderId="30" xfId="52" applyFont="1" applyFill="1" applyBorder="1" applyAlignment="1">
      <alignment horizontal="center"/>
      <protection/>
    </xf>
    <xf numFmtId="170" fontId="2" fillId="32" borderId="16" xfId="52" applyNumberFormat="1" applyFont="1" applyFill="1" applyBorder="1">
      <alignment/>
      <protection/>
    </xf>
    <xf numFmtId="0" fontId="4" fillId="0" borderId="18" xfId="52" applyFont="1" applyBorder="1">
      <alignment/>
      <protection/>
    </xf>
    <xf numFmtId="0" fontId="4" fillId="0" borderId="26" xfId="52" applyFont="1" applyBorder="1" applyAlignment="1">
      <alignment horizontal="center"/>
      <protection/>
    </xf>
    <xf numFmtId="1" fontId="4" fillId="0" borderId="18" xfId="52" applyNumberFormat="1" applyFont="1" applyBorder="1" applyAlignment="1">
      <alignment horizontal="center"/>
      <protection/>
    </xf>
    <xf numFmtId="0" fontId="4" fillId="0" borderId="27" xfId="52" applyFont="1" applyBorder="1" applyAlignment="1">
      <alignment horizontal="center"/>
      <protection/>
    </xf>
    <xf numFmtId="1" fontId="4" fillId="0" borderId="23" xfId="52" applyNumberFormat="1" applyFont="1" applyBorder="1" applyAlignment="1">
      <alignment horizontal="center"/>
      <protection/>
    </xf>
    <xf numFmtId="0" fontId="4" fillId="0" borderId="33" xfId="52" applyFont="1" applyBorder="1" applyAlignment="1">
      <alignment horizontal="center"/>
      <protection/>
    </xf>
    <xf numFmtId="2" fontId="4" fillId="0" borderId="12" xfId="52" applyNumberFormat="1" applyFont="1" applyBorder="1" applyAlignment="1">
      <alignment horizontal="center"/>
      <protection/>
    </xf>
    <xf numFmtId="2" fontId="4" fillId="0" borderId="18" xfId="52" applyNumberFormat="1" applyFont="1" applyBorder="1" applyAlignment="1">
      <alignment horizontal="center"/>
      <protection/>
    </xf>
    <xf numFmtId="2" fontId="4" fillId="0" borderId="23" xfId="52" applyNumberFormat="1" applyFont="1" applyBorder="1" applyAlignment="1">
      <alignment horizontal="center"/>
      <protection/>
    </xf>
    <xf numFmtId="2" fontId="4" fillId="0" borderId="12" xfId="52" applyNumberFormat="1" applyFont="1" applyFill="1" applyBorder="1" applyAlignment="1">
      <alignment horizontal="center"/>
      <protection/>
    </xf>
    <xf numFmtId="0" fontId="2" fillId="32" borderId="16" xfId="52" applyFont="1" applyFill="1" applyBorder="1" applyAlignment="1">
      <alignment horizontal="center"/>
      <protection/>
    </xf>
    <xf numFmtId="0" fontId="13" fillId="0" borderId="11" xfId="52" applyFont="1" applyBorder="1">
      <alignment/>
      <protection/>
    </xf>
    <xf numFmtId="0" fontId="13" fillId="0" borderId="13" xfId="52" applyFont="1" applyBorder="1" applyAlignment="1">
      <alignment horizontal="center"/>
      <protection/>
    </xf>
    <xf numFmtId="0" fontId="4" fillId="0" borderId="31" xfId="52" applyFont="1" applyBorder="1">
      <alignment/>
      <protection/>
    </xf>
    <xf numFmtId="0" fontId="4" fillId="0" borderId="14" xfId="52" applyFont="1" applyBorder="1">
      <alignment/>
      <protection/>
    </xf>
    <xf numFmtId="170" fontId="13" fillId="0" borderId="14" xfId="52" applyNumberFormat="1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1" fontId="13" fillId="0" borderId="14" xfId="52" applyNumberFormat="1" applyFont="1" applyBorder="1" applyAlignment="1">
      <alignment horizontal="center"/>
      <protection/>
    </xf>
    <xf numFmtId="0" fontId="13" fillId="0" borderId="12" xfId="52" applyFont="1" applyBorder="1">
      <alignment/>
      <protection/>
    </xf>
    <xf numFmtId="170" fontId="13" fillId="0" borderId="12" xfId="52" applyNumberFormat="1" applyFont="1" applyBorder="1" applyAlignment="1">
      <alignment horizontal="center"/>
      <protection/>
    </xf>
    <xf numFmtId="0" fontId="6" fillId="32" borderId="15" xfId="52" applyFont="1" applyFill="1" applyBorder="1">
      <alignment/>
      <protection/>
    </xf>
    <xf numFmtId="0" fontId="2" fillId="0" borderId="11" xfId="52" applyFont="1" applyBorder="1" applyAlignment="1">
      <alignment horizontal="center"/>
      <protection/>
    </xf>
    <xf numFmtId="0" fontId="2" fillId="0" borderId="28" xfId="52" applyFont="1" applyBorder="1" applyAlignment="1">
      <alignment horizontal="center" vertical="center"/>
      <protection/>
    </xf>
    <xf numFmtId="0" fontId="2" fillId="0" borderId="29" xfId="52" applyFont="1" applyBorder="1" applyAlignment="1">
      <alignment horizontal="center"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34" xfId="52" applyFont="1" applyBorder="1" applyAlignment="1">
      <alignment horizontal="center"/>
      <protection/>
    </xf>
    <xf numFmtId="0" fontId="2" fillId="0" borderId="35" xfId="52" applyFont="1" applyBorder="1">
      <alignment/>
      <protection/>
    </xf>
    <xf numFmtId="0" fontId="2" fillId="0" borderId="34" xfId="52" applyFont="1" applyBorder="1" applyAlignment="1">
      <alignment horizontal="center" vertical="center"/>
      <protection/>
    </xf>
    <xf numFmtId="170" fontId="2" fillId="0" borderId="35" xfId="52" applyNumberFormat="1" applyFont="1" applyBorder="1" applyAlignment="1">
      <alignment horizontal="center"/>
      <protection/>
    </xf>
    <xf numFmtId="0" fontId="2" fillId="0" borderId="35" xfId="52" applyFont="1" applyBorder="1" applyAlignment="1">
      <alignment horizontal="center"/>
      <protection/>
    </xf>
    <xf numFmtId="0" fontId="2" fillId="0" borderId="36" xfId="52" applyFont="1" applyBorder="1" applyAlignment="1">
      <alignment horizontal="center" wrapText="1"/>
      <protection/>
    </xf>
    <xf numFmtId="0" fontId="2" fillId="0" borderId="23" xfId="52" applyFont="1" applyBorder="1" applyAlignment="1">
      <alignment horizontal="center"/>
      <protection/>
    </xf>
    <xf numFmtId="0" fontId="2" fillId="0" borderId="11" xfId="52" applyFont="1" applyFill="1" applyBorder="1">
      <alignment/>
      <protection/>
    </xf>
    <xf numFmtId="170" fontId="2" fillId="0" borderId="13" xfId="52" applyNumberFormat="1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 horizontal="center"/>
      <protection/>
    </xf>
    <xf numFmtId="0" fontId="2" fillId="0" borderId="32" xfId="52" applyFont="1" applyFill="1" applyBorder="1" applyAlignment="1">
      <alignment horizontal="center"/>
      <protection/>
    </xf>
    <xf numFmtId="0" fontId="2" fillId="0" borderId="34" xfId="52" applyFont="1" applyFill="1" applyBorder="1">
      <alignment/>
      <protection/>
    </xf>
    <xf numFmtId="0" fontId="2" fillId="0" borderId="25" xfId="52" applyFont="1" applyFill="1" applyBorder="1" applyAlignment="1">
      <alignment horizontal="center"/>
      <protection/>
    </xf>
    <xf numFmtId="0" fontId="5" fillId="32" borderId="16" xfId="52" applyFont="1" applyFill="1" applyBorder="1">
      <alignment/>
      <protection/>
    </xf>
    <xf numFmtId="170" fontId="5" fillId="32" borderId="16" xfId="52" applyNumberFormat="1" applyFont="1" applyFill="1" applyBorder="1">
      <alignment/>
      <protection/>
    </xf>
    <xf numFmtId="0" fontId="2" fillId="0" borderId="32" xfId="52" applyFont="1" applyBorder="1" applyAlignment="1">
      <alignment horizontal="center"/>
      <protection/>
    </xf>
    <xf numFmtId="0" fontId="2" fillId="0" borderId="18" xfId="52" applyFont="1" applyBorder="1" applyAlignment="1">
      <alignment horizontal="left"/>
      <protection/>
    </xf>
    <xf numFmtId="170" fontId="2" fillId="0" borderId="21" xfId="52" applyNumberFormat="1" applyFont="1" applyFill="1" applyBorder="1" applyAlignment="1">
      <alignment horizontal="center"/>
      <protection/>
    </xf>
    <xf numFmtId="170" fontId="6" fillId="32" borderId="16" xfId="52" applyNumberFormat="1" applyFont="1" applyFill="1" applyBorder="1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24" xfId="52" applyFont="1" applyBorder="1" applyAlignment="1">
      <alignment horizontal="center"/>
      <protection/>
    </xf>
    <xf numFmtId="170" fontId="2" fillId="0" borderId="10" xfId="52" applyNumberFormat="1" applyFont="1" applyBorder="1" applyAlignment="1">
      <alignment horizontal="center"/>
      <protection/>
    </xf>
    <xf numFmtId="0" fontId="2" fillId="0" borderId="16" xfId="52" applyFont="1" applyBorder="1">
      <alignment/>
      <protection/>
    </xf>
    <xf numFmtId="0" fontId="2" fillId="0" borderId="37" xfId="52" applyFont="1" applyBorder="1" applyAlignment="1">
      <alignment horizontal="center"/>
      <protection/>
    </xf>
    <xf numFmtId="0" fontId="2" fillId="0" borderId="38" xfId="52" applyFont="1" applyBorder="1" applyAlignment="1">
      <alignment horizontal="center"/>
      <protection/>
    </xf>
    <xf numFmtId="0" fontId="3" fillId="0" borderId="17" xfId="52" applyFont="1" applyBorder="1">
      <alignment/>
      <protection/>
    </xf>
    <xf numFmtId="170" fontId="3" fillId="0" borderId="17" xfId="52" applyNumberFormat="1" applyFont="1" applyBorder="1" applyAlignment="1">
      <alignment horizontal="center"/>
      <protection/>
    </xf>
    <xf numFmtId="0" fontId="2" fillId="0" borderId="24" xfId="52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/>
      <protection/>
    </xf>
    <xf numFmtId="0" fontId="2" fillId="0" borderId="0" xfId="52" applyFont="1" applyFill="1" applyBorder="1">
      <alignment/>
      <protection/>
    </xf>
    <xf numFmtId="0" fontId="2" fillId="0" borderId="10" xfId="52" applyFont="1" applyFill="1" applyBorder="1" applyAlignment="1">
      <alignment horizontal="center"/>
      <protection/>
    </xf>
    <xf numFmtId="0" fontId="2" fillId="0" borderId="17" xfId="52" applyFont="1" applyBorder="1" applyAlignment="1">
      <alignment horizontal="center"/>
      <protection/>
    </xf>
    <xf numFmtId="0" fontId="2" fillId="0" borderId="39" xfId="52" applyFont="1" applyBorder="1">
      <alignment/>
      <protection/>
    </xf>
    <xf numFmtId="0" fontId="2" fillId="0" borderId="40" xfId="52" applyFont="1" applyBorder="1" applyAlignment="1">
      <alignment horizontal="center"/>
      <protection/>
    </xf>
    <xf numFmtId="0" fontId="2" fillId="0" borderId="41" xfId="52" applyFont="1" applyBorder="1" applyAlignment="1">
      <alignment horizontal="center"/>
      <protection/>
    </xf>
    <xf numFmtId="0" fontId="2" fillId="0" borderId="42" xfId="52" applyFont="1" applyBorder="1" applyAlignment="1">
      <alignment horizontal="center"/>
      <protection/>
    </xf>
    <xf numFmtId="1" fontId="2" fillId="0" borderId="30" xfId="52" applyNumberFormat="1" applyFont="1" applyBorder="1" applyAlignment="1">
      <alignment horizontal="center"/>
      <protection/>
    </xf>
    <xf numFmtId="170" fontId="6" fillId="32" borderId="16" xfId="52" applyNumberFormat="1" applyFont="1" applyFill="1" applyBorder="1" applyAlignment="1">
      <alignment horizontal="center"/>
      <protection/>
    </xf>
    <xf numFmtId="170" fontId="3" fillId="0" borderId="13" xfId="52" applyNumberFormat="1" applyFont="1" applyBorder="1" applyAlignment="1">
      <alignment horizontal="center"/>
      <protection/>
    </xf>
    <xf numFmtId="0" fontId="2" fillId="0" borderId="28" xfId="52" applyFont="1" applyBorder="1" applyAlignment="1">
      <alignment horizontal="center"/>
      <protection/>
    </xf>
    <xf numFmtId="170" fontId="2" fillId="0" borderId="43" xfId="52" applyNumberFormat="1" applyFont="1" applyBorder="1" applyAlignment="1">
      <alignment horizontal="center"/>
      <protection/>
    </xf>
    <xf numFmtId="0" fontId="2" fillId="0" borderId="21" xfId="52" applyFont="1" applyBorder="1" applyAlignment="1">
      <alignment horizontal="center"/>
      <protection/>
    </xf>
    <xf numFmtId="170" fontId="2" fillId="0" borderId="13" xfId="52" applyNumberFormat="1" applyFont="1" applyBorder="1" applyAlignment="1">
      <alignment horizontal="center"/>
      <protection/>
    </xf>
    <xf numFmtId="0" fontId="2" fillId="0" borderId="13" xfId="52" applyFont="1" applyBorder="1" applyAlignment="1">
      <alignment horizontal="center"/>
      <protection/>
    </xf>
    <xf numFmtId="0" fontId="2" fillId="0" borderId="24" xfId="52" applyFont="1" applyBorder="1">
      <alignment/>
      <protection/>
    </xf>
    <xf numFmtId="0" fontId="2" fillId="0" borderId="10" xfId="52" applyFont="1" applyBorder="1">
      <alignment/>
      <protection/>
    </xf>
    <xf numFmtId="0" fontId="2" fillId="0" borderId="31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7" xfId="52" applyFont="1" applyBorder="1">
      <alignment/>
      <protection/>
    </xf>
    <xf numFmtId="0" fontId="2" fillId="0" borderId="36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1" fontId="13" fillId="0" borderId="12" xfId="52" applyNumberFormat="1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2" fillId="0" borderId="15" xfId="52" applyFont="1" applyBorder="1">
      <alignment/>
      <protection/>
    </xf>
    <xf numFmtId="0" fontId="0" fillId="0" borderId="44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2" fillId="0" borderId="0" xfId="52" applyFont="1" applyBorder="1">
      <alignment/>
      <protection/>
    </xf>
    <xf numFmtId="0" fontId="2" fillId="0" borderId="20" xfId="52" applyFont="1" applyBorder="1">
      <alignment/>
      <protection/>
    </xf>
    <xf numFmtId="0" fontId="2" fillId="0" borderId="36" xfId="52" applyFont="1" applyFill="1" applyBorder="1" applyAlignment="1">
      <alignment horizontal="center"/>
      <protection/>
    </xf>
    <xf numFmtId="1" fontId="2" fillId="0" borderId="13" xfId="52" applyNumberFormat="1" applyFont="1" applyBorder="1" applyAlignment="1">
      <alignment horizontal="center"/>
      <protection/>
    </xf>
    <xf numFmtId="1" fontId="2" fillId="0" borderId="35" xfId="52" applyNumberFormat="1" applyFont="1" applyFill="1" applyBorder="1" applyAlignment="1">
      <alignment horizontal="center"/>
      <protection/>
    </xf>
    <xf numFmtId="170" fontId="4" fillId="0" borderId="35" xfId="52" applyNumberFormat="1" applyFont="1" applyFill="1" applyBorder="1" applyAlignment="1">
      <alignment horizontal="center"/>
      <protection/>
    </xf>
    <xf numFmtId="1" fontId="2" fillId="0" borderId="21" xfId="52" applyNumberFormat="1" applyFont="1" applyBorder="1" applyAlignment="1">
      <alignment horizontal="center"/>
      <protection/>
    </xf>
    <xf numFmtId="0" fontId="4" fillId="0" borderId="36" xfId="52" applyFont="1" applyFill="1" applyBorder="1" applyAlignment="1">
      <alignment horizontal="center"/>
      <protection/>
    </xf>
    <xf numFmtId="1" fontId="4" fillId="0" borderId="35" xfId="52" applyNumberFormat="1" applyFont="1" applyFill="1" applyBorder="1" applyAlignment="1">
      <alignment horizontal="center"/>
      <protection/>
    </xf>
    <xf numFmtId="1" fontId="2" fillId="0" borderId="14" xfId="52" applyNumberFormat="1" applyFont="1" applyBorder="1" applyAlignment="1">
      <alignment horizontal="center"/>
      <protection/>
    </xf>
    <xf numFmtId="1" fontId="2" fillId="0" borderId="35" xfId="52" applyNumberFormat="1" applyFont="1" applyFill="1" applyBorder="1" applyAlignment="1">
      <alignment horizontal="center"/>
      <protection/>
    </xf>
    <xf numFmtId="1" fontId="4" fillId="0" borderId="13" xfId="52" applyNumberFormat="1" applyFont="1" applyBorder="1" applyAlignment="1">
      <alignment horizontal="center"/>
      <protection/>
    </xf>
    <xf numFmtId="0" fontId="4" fillId="0" borderId="32" xfId="52" applyFont="1" applyBorder="1">
      <alignment/>
      <protection/>
    </xf>
    <xf numFmtId="0" fontId="2" fillId="0" borderId="32" xfId="52" applyFont="1" applyBorder="1" applyAlignment="1">
      <alignment horizontal="center"/>
      <protection/>
    </xf>
    <xf numFmtId="1" fontId="2" fillId="0" borderId="13" xfId="52" applyNumberFormat="1" applyFont="1" applyBorder="1" applyAlignment="1">
      <alignment horizontal="center"/>
      <protection/>
    </xf>
    <xf numFmtId="0" fontId="12" fillId="0" borderId="20" xfId="0" applyFont="1" applyBorder="1" applyAlignment="1">
      <alignment horizontal="center"/>
    </xf>
    <xf numFmtId="0" fontId="2" fillId="0" borderId="32" xfId="52" applyFont="1" applyBorder="1">
      <alignment/>
      <protection/>
    </xf>
    <xf numFmtId="0" fontId="2" fillId="0" borderId="0" xfId="52" applyFont="1" applyBorder="1">
      <alignment/>
      <protection/>
    </xf>
    <xf numFmtId="1" fontId="2" fillId="0" borderId="28" xfId="52" applyNumberFormat="1" applyFont="1" applyFill="1" applyBorder="1" applyAlignment="1">
      <alignment horizontal="center"/>
      <protection/>
    </xf>
    <xf numFmtId="0" fontId="2" fillId="0" borderId="45" xfId="52" applyFont="1" applyFill="1" applyBorder="1" applyAlignment="1">
      <alignment horizontal="center"/>
      <protection/>
    </xf>
    <xf numFmtId="0" fontId="2" fillId="0" borderId="46" xfId="52" applyFont="1" applyFill="1" applyBorder="1" applyAlignment="1">
      <alignment horizontal="center"/>
      <protection/>
    </xf>
    <xf numFmtId="0" fontId="2" fillId="0" borderId="28" xfId="52" applyFont="1" applyFill="1" applyBorder="1" applyAlignment="1">
      <alignment horizontal="center"/>
      <protection/>
    </xf>
    <xf numFmtId="0" fontId="2" fillId="0" borderId="11" xfId="52" applyFont="1" applyBorder="1">
      <alignment/>
      <protection/>
    </xf>
    <xf numFmtId="0" fontId="3" fillId="0" borderId="24" xfId="52" applyFont="1" applyBorder="1" applyAlignment="1">
      <alignment horizontal="center"/>
      <protection/>
    </xf>
    <xf numFmtId="0" fontId="3" fillId="0" borderId="40" xfId="52" applyFont="1" applyBorder="1" applyAlignment="1">
      <alignment horizontal="center"/>
      <protection/>
    </xf>
    <xf numFmtId="0" fontId="2" fillId="0" borderId="35" xfId="52" applyFont="1" applyFill="1" applyBorder="1" applyAlignment="1">
      <alignment horizontal="center"/>
      <protection/>
    </xf>
    <xf numFmtId="0" fontId="4" fillId="0" borderId="0" xfId="0" applyFont="1" applyBorder="1" applyAlignment="1">
      <alignment horizontal="left"/>
    </xf>
    <xf numFmtId="2" fontId="2" fillId="0" borderId="12" xfId="52" applyNumberFormat="1" applyFont="1" applyBorder="1" applyAlignment="1">
      <alignment horizontal="center"/>
      <protection/>
    </xf>
    <xf numFmtId="2" fontId="2" fillId="0" borderId="18" xfId="52" applyNumberFormat="1" applyFont="1" applyBorder="1" applyAlignment="1">
      <alignment horizontal="center"/>
      <protection/>
    </xf>
    <xf numFmtId="2" fontId="2" fillId="0" borderId="23" xfId="52" applyNumberFormat="1" applyFont="1" applyBorder="1" applyAlignment="1">
      <alignment horizontal="center"/>
      <protection/>
    </xf>
    <xf numFmtId="2" fontId="2" fillId="0" borderId="12" xfId="52" applyNumberFormat="1" applyFont="1" applyFill="1" applyBorder="1" applyAlignment="1">
      <alignment horizontal="center"/>
      <protection/>
    </xf>
    <xf numFmtId="2" fontId="2" fillId="0" borderId="13" xfId="52" applyNumberFormat="1" applyFont="1" applyFill="1" applyBorder="1" applyAlignment="1">
      <alignment horizontal="center"/>
      <protection/>
    </xf>
    <xf numFmtId="2" fontId="2" fillId="0" borderId="23" xfId="52" applyNumberFormat="1" applyFont="1" applyFill="1" applyBorder="1" applyAlignment="1">
      <alignment horizontal="center"/>
      <protection/>
    </xf>
    <xf numFmtId="2" fontId="5" fillId="32" borderId="16" xfId="52" applyNumberFormat="1" applyFont="1" applyFill="1" applyBorder="1">
      <alignment/>
      <protection/>
    </xf>
    <xf numFmtId="2" fontId="6" fillId="32" borderId="16" xfId="52" applyNumberFormat="1" applyFont="1" applyFill="1" applyBorder="1">
      <alignment/>
      <protection/>
    </xf>
    <xf numFmtId="2" fontId="2" fillId="0" borderId="21" xfId="52" applyNumberFormat="1" applyFont="1" applyFill="1" applyBorder="1" applyAlignment="1">
      <alignment horizontal="center"/>
      <protection/>
    </xf>
    <xf numFmtId="2" fontId="2" fillId="0" borderId="10" xfId="52" applyNumberFormat="1" applyFont="1" applyFill="1" applyBorder="1" applyAlignment="1">
      <alignment horizontal="center"/>
      <protection/>
    </xf>
    <xf numFmtId="2" fontId="2" fillId="0" borderId="17" xfId="52" applyNumberFormat="1" applyFont="1" applyBorder="1" applyAlignment="1">
      <alignment horizontal="center"/>
      <protection/>
    </xf>
    <xf numFmtId="2" fontId="2" fillId="0" borderId="39" xfId="52" applyNumberFormat="1" applyFont="1" applyBorder="1" applyAlignment="1">
      <alignment horizontal="center"/>
      <protection/>
    </xf>
    <xf numFmtId="2" fontId="2" fillId="0" borderId="16" xfId="52" applyNumberFormat="1" applyFont="1" applyBorder="1" applyAlignment="1">
      <alignment horizontal="right"/>
      <protection/>
    </xf>
    <xf numFmtId="2" fontId="2" fillId="0" borderId="10" xfId="52" applyNumberFormat="1" applyFont="1" applyBorder="1">
      <alignment/>
      <protection/>
    </xf>
    <xf numFmtId="2" fontId="2" fillId="0" borderId="16" xfId="52" applyNumberFormat="1" applyFont="1" applyBorder="1">
      <alignment/>
      <protection/>
    </xf>
    <xf numFmtId="2" fontId="6" fillId="32" borderId="16" xfId="52" applyNumberFormat="1" applyFont="1" applyFill="1" applyBorder="1" applyAlignment="1">
      <alignment horizontal="center"/>
      <protection/>
    </xf>
    <xf numFmtId="2" fontId="3" fillId="0" borderId="31" xfId="52" applyNumberFormat="1" applyFont="1" applyBorder="1">
      <alignment/>
      <protection/>
    </xf>
    <xf numFmtId="2" fontId="3" fillId="0" borderId="13" xfId="52" applyNumberFormat="1" applyFont="1" applyBorder="1">
      <alignment/>
      <protection/>
    </xf>
    <xf numFmtId="2" fontId="2" fillId="0" borderId="31" xfId="52" applyNumberFormat="1" applyFont="1" applyBorder="1">
      <alignment/>
      <protection/>
    </xf>
    <xf numFmtId="2" fontId="3" fillId="0" borderId="14" xfId="52" applyNumberFormat="1" applyFont="1" applyBorder="1" applyAlignment="1">
      <alignment horizontal="center"/>
      <protection/>
    </xf>
    <xf numFmtId="2" fontId="3" fillId="0" borderId="12" xfId="52" applyNumberFormat="1" applyFont="1" applyBorder="1" applyAlignment="1">
      <alignment horizontal="center"/>
      <protection/>
    </xf>
    <xf numFmtId="2" fontId="3" fillId="0" borderId="17" xfId="52" applyNumberFormat="1" applyFont="1" applyBorder="1" applyAlignment="1">
      <alignment horizontal="center"/>
      <protection/>
    </xf>
    <xf numFmtId="2" fontId="4" fillId="0" borderId="13" xfId="52" applyNumberFormat="1" applyFont="1" applyFill="1" applyBorder="1" applyAlignment="1">
      <alignment horizontal="center"/>
      <protection/>
    </xf>
    <xf numFmtId="2" fontId="4" fillId="0" borderId="23" xfId="52" applyNumberFormat="1" applyFont="1" applyFill="1" applyBorder="1" applyAlignment="1">
      <alignment horizontal="center"/>
      <protection/>
    </xf>
    <xf numFmtId="2" fontId="3" fillId="32" borderId="16" xfId="52" applyNumberFormat="1" applyFont="1" applyFill="1" applyBorder="1">
      <alignment/>
      <protection/>
    </xf>
    <xf numFmtId="2" fontId="2" fillId="32" borderId="16" xfId="52" applyNumberFormat="1" applyFont="1" applyFill="1" applyBorder="1">
      <alignment/>
      <protection/>
    </xf>
    <xf numFmtId="2" fontId="2" fillId="0" borderId="35" xfId="52" applyNumberFormat="1" applyFont="1" applyBorder="1" applyAlignment="1">
      <alignment horizontal="center"/>
      <protection/>
    </xf>
    <xf numFmtId="2" fontId="4" fillId="0" borderId="21" xfId="52" applyNumberFormat="1" applyFont="1" applyFill="1" applyBorder="1" applyAlignment="1">
      <alignment horizontal="center"/>
      <protection/>
    </xf>
    <xf numFmtId="2" fontId="6" fillId="32" borderId="16" xfId="52" applyNumberFormat="1" applyFont="1" applyFill="1" applyBorder="1">
      <alignment/>
      <protection/>
    </xf>
    <xf numFmtId="2" fontId="2" fillId="0" borderId="23" xfId="52" applyNumberFormat="1" applyFont="1" applyBorder="1" applyAlignment="1">
      <alignment horizontal="center"/>
      <protection/>
    </xf>
    <xf numFmtId="2" fontId="2" fillId="0" borderId="12" xfId="52" applyNumberFormat="1" applyFont="1" applyFill="1" applyBorder="1" applyAlignment="1">
      <alignment horizontal="center"/>
      <protection/>
    </xf>
    <xf numFmtId="2" fontId="2" fillId="0" borderId="21" xfId="52" applyNumberFormat="1" applyFont="1" applyFill="1" applyBorder="1" applyAlignment="1">
      <alignment horizontal="center"/>
      <protection/>
    </xf>
    <xf numFmtId="2" fontId="2" fillId="0" borderId="23" xfId="52" applyNumberFormat="1" applyFont="1" applyFill="1" applyBorder="1" applyAlignment="1">
      <alignment horizontal="center"/>
      <protection/>
    </xf>
    <xf numFmtId="2" fontId="2" fillId="32" borderId="16" xfId="52" applyNumberFormat="1" applyFont="1" applyFill="1" applyBorder="1" applyAlignment="1">
      <alignment horizontal="center"/>
      <protection/>
    </xf>
    <xf numFmtId="2" fontId="13" fillId="0" borderId="31" xfId="52" applyNumberFormat="1" applyFont="1" applyBorder="1">
      <alignment/>
      <protection/>
    </xf>
    <xf numFmtId="2" fontId="13" fillId="0" borderId="13" xfId="52" applyNumberFormat="1" applyFont="1" applyBorder="1">
      <alignment/>
      <protection/>
    </xf>
    <xf numFmtId="2" fontId="4" fillId="0" borderId="31" xfId="52" applyNumberFormat="1" applyFont="1" applyBorder="1">
      <alignment/>
      <protection/>
    </xf>
    <xf numFmtId="2" fontId="13" fillId="0" borderId="14" xfId="52" applyNumberFormat="1" applyFont="1" applyBorder="1" applyAlignment="1">
      <alignment horizontal="center"/>
      <protection/>
    </xf>
    <xf numFmtId="2" fontId="13" fillId="0" borderId="12" xfId="52" applyNumberFormat="1" applyFont="1" applyBorder="1" applyAlignment="1">
      <alignment horizontal="center"/>
      <protection/>
    </xf>
    <xf numFmtId="2" fontId="2" fillId="0" borderId="12" xfId="52" applyNumberFormat="1" applyFont="1" applyBorder="1" applyAlignment="1">
      <alignment horizontal="center"/>
      <protection/>
    </xf>
    <xf numFmtId="2" fontId="2" fillId="0" borderId="13" xfId="52" applyNumberFormat="1" applyFont="1" applyFill="1" applyBorder="1" applyAlignment="1">
      <alignment horizontal="center"/>
      <protection/>
    </xf>
    <xf numFmtId="2" fontId="2" fillId="0" borderId="18" xfId="52" applyNumberFormat="1" applyFont="1" applyBorder="1" applyAlignment="1">
      <alignment horizontal="center"/>
      <protection/>
    </xf>
    <xf numFmtId="2" fontId="2" fillId="0" borderId="12" xfId="0" applyNumberFormat="1" applyFont="1" applyBorder="1" applyAlignment="1">
      <alignment horizontal="center"/>
    </xf>
    <xf numFmtId="2" fontId="6" fillId="32" borderId="16" xfId="52" applyNumberFormat="1" applyFont="1" applyFill="1" applyBorder="1" applyAlignment="1">
      <alignment horizontal="center"/>
      <protection/>
    </xf>
    <xf numFmtId="2" fontId="3" fillId="0" borderId="31" xfId="52" applyNumberFormat="1" applyFont="1" applyBorder="1">
      <alignment/>
      <protection/>
    </xf>
    <xf numFmtId="2" fontId="3" fillId="0" borderId="13" xfId="52" applyNumberFormat="1" applyFont="1" applyBorder="1">
      <alignment/>
      <protection/>
    </xf>
    <xf numFmtId="2" fontId="2" fillId="0" borderId="31" xfId="52" applyNumberFormat="1" applyFont="1" applyBorder="1">
      <alignment/>
      <protection/>
    </xf>
    <xf numFmtId="2" fontId="3" fillId="0" borderId="14" xfId="52" applyNumberFormat="1" applyFont="1" applyBorder="1" applyAlignment="1">
      <alignment horizontal="center"/>
      <protection/>
    </xf>
    <xf numFmtId="2" fontId="3" fillId="0" borderId="12" xfId="52" applyNumberFormat="1" applyFont="1" applyBorder="1" applyAlignment="1">
      <alignment horizontal="center"/>
      <protection/>
    </xf>
    <xf numFmtId="0" fontId="11" fillId="0" borderId="13" xfId="0" applyFont="1" applyBorder="1" applyAlignment="1">
      <alignment/>
    </xf>
    <xf numFmtId="0" fontId="2" fillId="0" borderId="46" xfId="52" applyFont="1" applyBorder="1" applyAlignment="1">
      <alignment horizontal="center"/>
      <protection/>
    </xf>
    <xf numFmtId="0" fontId="2" fillId="0" borderId="23" xfId="52" applyFont="1" applyBorder="1">
      <alignment/>
      <protection/>
    </xf>
    <xf numFmtId="0" fontId="11" fillId="0" borderId="35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2" fillId="0" borderId="47" xfId="52" applyFont="1" applyBorder="1" applyAlignment="1">
      <alignment horizontal="center"/>
      <protection/>
    </xf>
    <xf numFmtId="2" fontId="2" fillId="0" borderId="13" xfId="52" applyNumberFormat="1" applyFont="1" applyBorder="1" applyAlignment="1">
      <alignment horizontal="center"/>
      <protection/>
    </xf>
    <xf numFmtId="0" fontId="2" fillId="0" borderId="23" xfId="52" applyFont="1" applyBorder="1">
      <alignment/>
      <protection/>
    </xf>
    <xf numFmtId="0" fontId="2" fillId="0" borderId="0" xfId="52" applyFont="1" applyFill="1" applyBorder="1" applyAlignment="1">
      <alignment horizontal="center"/>
      <protection/>
    </xf>
    <xf numFmtId="170" fontId="2" fillId="0" borderId="14" xfId="52" applyNumberFormat="1" applyFont="1" applyFill="1" applyBorder="1" applyAlignment="1">
      <alignment horizontal="center"/>
      <protection/>
    </xf>
    <xf numFmtId="0" fontId="2" fillId="0" borderId="14" xfId="52" applyFont="1" applyFill="1" applyBorder="1" applyAlignment="1">
      <alignment horizontal="center"/>
      <protection/>
    </xf>
    <xf numFmtId="1" fontId="2" fillId="0" borderId="14" xfId="52" applyNumberFormat="1" applyFont="1" applyFill="1" applyBorder="1" applyAlignment="1">
      <alignment horizontal="center"/>
      <protection/>
    </xf>
    <xf numFmtId="2" fontId="2" fillId="0" borderId="23" xfId="52" applyNumberFormat="1" applyFont="1" applyBorder="1" applyAlignment="1">
      <alignment horizontal="center" vertical="center"/>
      <protection/>
    </xf>
    <xf numFmtId="0" fontId="2" fillId="0" borderId="26" xfId="52" applyFont="1" applyBorder="1">
      <alignment/>
      <protection/>
    </xf>
    <xf numFmtId="1" fontId="2" fillId="0" borderId="35" xfId="52" applyNumberFormat="1" applyFont="1" applyBorder="1" applyAlignment="1">
      <alignment horizontal="center"/>
      <protection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170" fontId="2" fillId="0" borderId="35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2" fillId="0" borderId="46" xfId="52" applyFont="1" applyBorder="1" applyAlignment="1">
      <alignment horizontal="center"/>
      <protection/>
    </xf>
    <xf numFmtId="170" fontId="2" fillId="0" borderId="23" xfId="52" applyNumberFormat="1" applyFont="1" applyBorder="1" applyAlignment="1">
      <alignment horizontal="center"/>
      <protection/>
    </xf>
    <xf numFmtId="0" fontId="2" fillId="0" borderId="23" xfId="52" applyFont="1" applyBorder="1" applyAlignment="1">
      <alignment horizontal="center"/>
      <protection/>
    </xf>
    <xf numFmtId="0" fontId="2" fillId="0" borderId="39" xfId="52" applyFont="1" applyBorder="1" applyAlignment="1">
      <alignment horizontal="center"/>
      <protection/>
    </xf>
    <xf numFmtId="1" fontId="2" fillId="0" borderId="23" xfId="52" applyNumberFormat="1" applyFont="1" applyBorder="1" applyAlignment="1">
      <alignment horizontal="center"/>
      <protection/>
    </xf>
    <xf numFmtId="2" fontId="2" fillId="0" borderId="43" xfId="52" applyNumberFormat="1" applyFont="1" applyBorder="1" applyAlignment="1">
      <alignment horizontal="center"/>
      <protection/>
    </xf>
    <xf numFmtId="0" fontId="2" fillId="0" borderId="12" xfId="52" applyFont="1" applyBorder="1" applyAlignment="1">
      <alignment horizontal="center" vertical="center"/>
      <protection/>
    </xf>
    <xf numFmtId="0" fontId="2" fillId="0" borderId="43" xfId="52" applyFont="1" applyBorder="1" applyAlignment="1">
      <alignment vertical="center" wrapText="1"/>
      <protection/>
    </xf>
    <xf numFmtId="0" fontId="2" fillId="0" borderId="43" xfId="52" applyFont="1" applyBorder="1" applyAlignment="1">
      <alignment horizontal="center" vertical="center"/>
      <protection/>
    </xf>
    <xf numFmtId="170" fontId="2" fillId="0" borderId="15" xfId="52" applyNumberFormat="1" applyFont="1" applyBorder="1" applyAlignment="1">
      <alignment horizontal="center" vertical="center"/>
      <protection/>
    </xf>
    <xf numFmtId="2" fontId="2" fillId="0" borderId="12" xfId="52" applyNumberFormat="1" applyFont="1" applyBorder="1" applyAlignment="1">
      <alignment horizontal="center" vertical="center"/>
      <protection/>
    </xf>
    <xf numFmtId="2" fontId="2" fillId="0" borderId="43" xfId="52" applyNumberFormat="1" applyFont="1" applyBorder="1" applyAlignment="1">
      <alignment horizontal="center" vertical="center"/>
      <protection/>
    </xf>
    <xf numFmtId="0" fontId="2" fillId="0" borderId="48" xfId="52" applyFont="1" applyBorder="1" applyAlignment="1">
      <alignment horizontal="center" vertical="center"/>
      <protection/>
    </xf>
    <xf numFmtId="1" fontId="2" fillId="0" borderId="21" xfId="52" applyNumberFormat="1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2" fillId="0" borderId="18" xfId="52" applyFont="1" applyBorder="1" applyAlignment="1">
      <alignment vertical="center" wrapText="1"/>
      <protection/>
    </xf>
    <xf numFmtId="170" fontId="2" fillId="0" borderId="27" xfId="52" applyNumberFormat="1" applyFont="1" applyBorder="1" applyAlignment="1">
      <alignment horizontal="center" vertical="center"/>
      <protection/>
    </xf>
    <xf numFmtId="2" fontId="2" fillId="0" borderId="18" xfId="52" applyNumberFormat="1" applyFont="1" applyBorder="1" applyAlignment="1">
      <alignment horizontal="center" vertical="center"/>
      <protection/>
    </xf>
    <xf numFmtId="1" fontId="2" fillId="0" borderId="18" xfId="52" applyNumberFormat="1" applyFont="1" applyBorder="1" applyAlignment="1">
      <alignment horizontal="center" vertical="center"/>
      <protection/>
    </xf>
    <xf numFmtId="0" fontId="2" fillId="0" borderId="26" xfId="52" applyFont="1" applyBorder="1" applyAlignment="1">
      <alignment horizontal="center" vertical="center"/>
      <protection/>
    </xf>
    <xf numFmtId="170" fontId="2" fillId="0" borderId="18" xfId="52" applyNumberFormat="1" applyFont="1" applyBorder="1" applyAlignment="1">
      <alignment horizontal="center" vertical="center"/>
      <protection/>
    </xf>
    <xf numFmtId="1" fontId="2" fillId="0" borderId="23" xfId="52" applyNumberFormat="1" applyFont="1" applyBorder="1" applyAlignment="1">
      <alignment horizontal="center" vertical="center"/>
      <protection/>
    </xf>
    <xf numFmtId="1" fontId="2" fillId="0" borderId="32" xfId="52" applyNumberFormat="1" applyFont="1" applyBorder="1" applyAlignment="1">
      <alignment horizontal="center"/>
      <protection/>
    </xf>
    <xf numFmtId="170" fontId="2" fillId="0" borderId="31" xfId="52" applyNumberFormat="1" applyFont="1" applyBorder="1" applyAlignment="1">
      <alignment horizontal="center"/>
      <protection/>
    </xf>
    <xf numFmtId="0" fontId="6" fillId="32" borderId="16" xfId="52" applyFont="1" applyFill="1" applyBorder="1" applyAlignment="1">
      <alignment horizontal="center"/>
      <protection/>
    </xf>
    <xf numFmtId="0" fontId="6" fillId="32" borderId="44" xfId="52" applyFont="1" applyFill="1" applyBorder="1" applyAlignment="1">
      <alignment horizontal="center"/>
      <protection/>
    </xf>
    <xf numFmtId="0" fontId="2" fillId="32" borderId="16" xfId="52" applyFont="1" applyFill="1" applyBorder="1" applyAlignment="1">
      <alignment horizontal="center"/>
      <protection/>
    </xf>
    <xf numFmtId="0" fontId="2" fillId="32" borderId="44" xfId="52" applyFont="1" applyFill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4" fillId="0" borderId="46" xfId="52" applyFont="1" applyFill="1" applyBorder="1" applyAlignment="1">
      <alignment horizontal="left"/>
      <protection/>
    </xf>
    <xf numFmtId="0" fontId="4" fillId="0" borderId="30" xfId="52" applyFont="1" applyFill="1" applyBorder="1" applyAlignment="1">
      <alignment horizontal="left"/>
      <protection/>
    </xf>
    <xf numFmtId="0" fontId="13" fillId="32" borderId="20" xfId="52" applyFont="1" applyFill="1" applyBorder="1" applyAlignment="1">
      <alignment horizontal="center" vertical="center"/>
      <protection/>
    </xf>
    <xf numFmtId="0" fontId="13" fillId="32" borderId="25" xfId="52" applyFont="1" applyFill="1" applyBorder="1" applyAlignment="1">
      <alignment horizontal="center" vertical="center"/>
      <protection/>
    </xf>
    <xf numFmtId="0" fontId="13" fillId="32" borderId="43" xfId="52" applyFont="1" applyFill="1" applyBorder="1" applyAlignment="1">
      <alignment horizontal="center" vertical="center"/>
      <protection/>
    </xf>
    <xf numFmtId="0" fontId="13" fillId="32" borderId="21" xfId="52" applyFont="1" applyFill="1" applyBorder="1" applyAlignment="1">
      <alignment horizontal="center" vertical="center"/>
      <protection/>
    </xf>
    <xf numFmtId="0" fontId="13" fillId="32" borderId="14" xfId="52" applyFont="1" applyFill="1" applyBorder="1" applyAlignment="1">
      <alignment horizontal="center" vertical="center"/>
      <protection/>
    </xf>
    <xf numFmtId="0" fontId="6" fillId="32" borderId="16" xfId="52" applyFont="1" applyFill="1" applyBorder="1" applyAlignment="1">
      <alignment horizontal="center"/>
      <protection/>
    </xf>
    <xf numFmtId="0" fontId="6" fillId="32" borderId="44" xfId="52" applyFont="1" applyFill="1" applyBorder="1" applyAlignment="1">
      <alignment horizontal="center"/>
      <protection/>
    </xf>
    <xf numFmtId="0" fontId="3" fillId="32" borderId="20" xfId="52" applyFont="1" applyFill="1" applyBorder="1" applyAlignment="1">
      <alignment horizontal="center" vertical="center"/>
      <protection/>
    </xf>
    <xf numFmtId="0" fontId="3" fillId="32" borderId="25" xfId="5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9" fillId="0" borderId="0" xfId="52" applyFont="1" applyAlignment="1">
      <alignment horizontal="center"/>
      <protection/>
    </xf>
    <xf numFmtId="0" fontId="5" fillId="32" borderId="40" xfId="52" applyFont="1" applyFill="1" applyBorder="1" applyAlignment="1">
      <alignment horizontal="left"/>
      <protection/>
    </xf>
    <xf numFmtId="0" fontId="5" fillId="32" borderId="16" xfId="52" applyFont="1" applyFill="1" applyBorder="1" applyAlignment="1">
      <alignment horizontal="left"/>
      <protection/>
    </xf>
    <xf numFmtId="0" fontId="5" fillId="32" borderId="44" xfId="52" applyFont="1" applyFill="1" applyBorder="1" applyAlignment="1">
      <alignment horizontal="left"/>
      <protection/>
    </xf>
    <xf numFmtId="0" fontId="0" fillId="32" borderId="43" xfId="0" applyFill="1" applyBorder="1" applyAlignment="1">
      <alignment horizontal="center" vertical="center" textRotation="90" wrapText="1"/>
    </xf>
    <xf numFmtId="0" fontId="0" fillId="32" borderId="21" xfId="0" applyFill="1" applyBorder="1" applyAlignment="1">
      <alignment horizontal="center" vertical="center" textRotation="90" wrapText="1"/>
    </xf>
    <xf numFmtId="0" fontId="0" fillId="32" borderId="14" xfId="0" applyFill="1" applyBorder="1" applyAlignment="1">
      <alignment horizontal="center" vertical="center" textRotation="90" wrapText="1"/>
    </xf>
    <xf numFmtId="0" fontId="7" fillId="0" borderId="0" xfId="52" applyFont="1" applyAlignment="1">
      <alignment horizontal="center"/>
      <protection/>
    </xf>
    <xf numFmtId="0" fontId="4" fillId="0" borderId="15" xfId="0" applyFont="1" applyBorder="1" applyAlignment="1">
      <alignment horizontal="left"/>
    </xf>
    <xf numFmtId="0" fontId="2" fillId="0" borderId="15" xfId="52" applyFont="1" applyBorder="1" applyAlignment="1">
      <alignment horizontal="center"/>
      <protection/>
    </xf>
    <xf numFmtId="0" fontId="2" fillId="0" borderId="22" xfId="52" applyFont="1" applyBorder="1" applyAlignment="1">
      <alignment horizontal="center"/>
      <protection/>
    </xf>
    <xf numFmtId="0" fontId="2" fillId="0" borderId="19" xfId="52" applyFont="1" applyFill="1" applyBorder="1" applyAlignment="1">
      <alignment horizontal="left"/>
      <protection/>
    </xf>
    <xf numFmtId="0" fontId="2" fillId="0" borderId="26" xfId="52" applyFont="1" applyFill="1" applyBorder="1" applyAlignment="1">
      <alignment horizontal="left"/>
      <protection/>
    </xf>
    <xf numFmtId="0" fontId="2" fillId="0" borderId="46" xfId="52" applyFont="1" applyFill="1" applyBorder="1" applyAlignment="1">
      <alignment horizontal="left"/>
      <protection/>
    </xf>
    <xf numFmtId="0" fontId="2" fillId="0" borderId="30" xfId="52" applyFont="1" applyFill="1" applyBorder="1" applyAlignment="1">
      <alignment horizontal="left"/>
      <protection/>
    </xf>
    <xf numFmtId="0" fontId="3" fillId="32" borderId="43" xfId="52" applyFont="1" applyFill="1" applyBorder="1" applyAlignment="1">
      <alignment horizontal="center" vertical="center" wrapText="1"/>
      <protection/>
    </xf>
    <xf numFmtId="0" fontId="3" fillId="32" borderId="21" xfId="52" applyFont="1" applyFill="1" applyBorder="1" applyAlignment="1">
      <alignment horizontal="center" vertical="center" wrapText="1"/>
      <protection/>
    </xf>
    <xf numFmtId="0" fontId="3" fillId="32" borderId="14" xfId="52" applyFont="1" applyFill="1" applyBorder="1" applyAlignment="1">
      <alignment horizontal="center" vertical="center" wrapText="1"/>
      <protection/>
    </xf>
    <xf numFmtId="0" fontId="3" fillId="32" borderId="22" xfId="52" applyFont="1" applyFill="1" applyBorder="1" applyAlignment="1">
      <alignment horizontal="center" vertical="center" wrapText="1"/>
      <protection/>
    </xf>
    <xf numFmtId="0" fontId="3" fillId="32" borderId="20" xfId="52" applyFont="1" applyFill="1" applyBorder="1" applyAlignment="1">
      <alignment horizontal="center" vertical="center" wrapText="1"/>
      <protection/>
    </xf>
    <xf numFmtId="0" fontId="3" fillId="32" borderId="25" xfId="52" applyFont="1" applyFill="1" applyBorder="1" applyAlignment="1">
      <alignment horizontal="center" vertical="center" wrapText="1"/>
      <protection/>
    </xf>
    <xf numFmtId="0" fontId="3" fillId="32" borderId="45" xfId="52" applyFont="1" applyFill="1" applyBorder="1" applyAlignment="1">
      <alignment horizontal="center" vertical="center" wrapText="1"/>
      <protection/>
    </xf>
    <xf numFmtId="0" fontId="3" fillId="32" borderId="24" xfId="52" applyFont="1" applyFill="1" applyBorder="1" applyAlignment="1">
      <alignment horizontal="center" vertical="center" wrapText="1"/>
      <protection/>
    </xf>
    <xf numFmtId="0" fontId="3" fillId="32" borderId="45" xfId="52" applyFont="1" applyFill="1" applyBorder="1" applyAlignment="1">
      <alignment horizontal="center" vertical="center"/>
      <protection/>
    </xf>
    <xf numFmtId="0" fontId="3" fillId="32" borderId="24" xfId="52" applyFont="1" applyFill="1" applyBorder="1" applyAlignment="1">
      <alignment horizontal="center" vertical="center"/>
      <protection/>
    </xf>
    <xf numFmtId="0" fontId="10" fillId="32" borderId="24" xfId="52" applyFont="1" applyFill="1" applyBorder="1" applyAlignment="1">
      <alignment horizontal="center"/>
      <protection/>
    </xf>
    <xf numFmtId="0" fontId="10" fillId="32" borderId="25" xfId="52" applyFont="1" applyFill="1" applyBorder="1" applyAlignment="1">
      <alignment horizontal="center"/>
      <protection/>
    </xf>
    <xf numFmtId="0" fontId="3" fillId="32" borderId="40" xfId="52" applyFont="1" applyFill="1" applyBorder="1" applyAlignment="1">
      <alignment horizontal="center"/>
      <protection/>
    </xf>
    <xf numFmtId="0" fontId="3" fillId="32" borderId="16" xfId="52" applyFont="1" applyFill="1" applyBorder="1" applyAlignment="1">
      <alignment horizontal="center"/>
      <protection/>
    </xf>
    <xf numFmtId="0" fontId="3" fillId="32" borderId="44" xfId="52" applyFont="1" applyFill="1" applyBorder="1" applyAlignment="1">
      <alignment horizontal="center"/>
      <protection/>
    </xf>
    <xf numFmtId="0" fontId="3" fillId="32" borderId="43" xfId="52" applyFont="1" applyFill="1" applyBorder="1" applyAlignment="1">
      <alignment vertical="center"/>
      <protection/>
    </xf>
    <xf numFmtId="0" fontId="3" fillId="32" borderId="21" xfId="52" applyFont="1" applyFill="1" applyBorder="1" applyAlignment="1">
      <alignment vertical="center"/>
      <protection/>
    </xf>
    <xf numFmtId="0" fontId="3" fillId="32" borderId="14" xfId="52" applyFont="1" applyFill="1" applyBorder="1" applyAlignment="1">
      <alignment vertical="center"/>
      <protection/>
    </xf>
    <xf numFmtId="0" fontId="3" fillId="32" borderId="43" xfId="52" applyFont="1" applyFill="1" applyBorder="1" applyAlignment="1">
      <alignment horizontal="center" vertical="center"/>
      <protection/>
    </xf>
    <xf numFmtId="0" fontId="3" fillId="32" borderId="21" xfId="52" applyFont="1" applyFill="1" applyBorder="1" applyAlignment="1">
      <alignment horizontal="center" vertical="center"/>
      <protection/>
    </xf>
    <xf numFmtId="0" fontId="3" fillId="32" borderId="14" xfId="52" applyFont="1" applyFill="1" applyBorder="1" applyAlignment="1">
      <alignment horizontal="center" vertical="center"/>
      <protection/>
    </xf>
    <xf numFmtId="49" fontId="3" fillId="32" borderId="43" xfId="52" applyNumberFormat="1" applyFont="1" applyFill="1" applyBorder="1" applyAlignment="1">
      <alignment horizontal="center" vertical="center" textRotation="90"/>
      <protection/>
    </xf>
    <xf numFmtId="49" fontId="3" fillId="32" borderId="21" xfId="52" applyNumberFormat="1" applyFont="1" applyFill="1" applyBorder="1" applyAlignment="1">
      <alignment horizontal="center" vertical="center" textRotation="90"/>
      <protection/>
    </xf>
    <xf numFmtId="49" fontId="3" fillId="32" borderId="14" xfId="52" applyNumberFormat="1" applyFont="1" applyFill="1" applyBorder="1" applyAlignment="1">
      <alignment horizontal="center" vertical="center" textRotation="90"/>
      <protection/>
    </xf>
    <xf numFmtId="0" fontId="2" fillId="0" borderId="28" xfId="52" applyFont="1" applyFill="1" applyBorder="1" applyAlignment="1">
      <alignment horizontal="left"/>
      <protection/>
    </xf>
    <xf numFmtId="0" fontId="2" fillId="0" borderId="29" xfId="52" applyFont="1" applyFill="1" applyBorder="1" applyAlignment="1">
      <alignment horizontal="left"/>
      <protection/>
    </xf>
    <xf numFmtId="0" fontId="4" fillId="0" borderId="24" xfId="52" applyFont="1" applyBorder="1" applyAlignment="1">
      <alignment horizontal="left"/>
      <protection/>
    </xf>
    <xf numFmtId="0" fontId="4" fillId="0" borderId="25" xfId="52" applyFont="1" applyBorder="1" applyAlignment="1">
      <alignment horizontal="left"/>
      <protection/>
    </xf>
    <xf numFmtId="0" fontId="2" fillId="0" borderId="11" xfId="52" applyFont="1" applyFill="1" applyBorder="1" applyAlignment="1">
      <alignment horizontal="left"/>
      <protection/>
    </xf>
    <xf numFmtId="0" fontId="2" fillId="0" borderId="32" xfId="52" applyFont="1" applyFill="1" applyBorder="1" applyAlignment="1">
      <alignment horizontal="left"/>
      <protection/>
    </xf>
    <xf numFmtId="0" fontId="2" fillId="0" borderId="11" xfId="52" applyFont="1" applyBorder="1" applyAlignment="1">
      <alignment horizontal="left"/>
      <protection/>
    </xf>
    <xf numFmtId="0" fontId="2" fillId="0" borderId="32" xfId="52" applyFont="1" applyBorder="1" applyAlignment="1">
      <alignment horizontal="left"/>
      <protection/>
    </xf>
    <xf numFmtId="0" fontId="2" fillId="0" borderId="28" xfId="52" applyFont="1" applyBorder="1" applyAlignment="1">
      <alignment horizontal="left"/>
      <protection/>
    </xf>
    <xf numFmtId="0" fontId="2" fillId="0" borderId="29" xfId="52" applyFont="1" applyBorder="1" applyAlignment="1">
      <alignment horizontal="left"/>
      <protection/>
    </xf>
    <xf numFmtId="0" fontId="4" fillId="0" borderId="46" xfId="52" applyFont="1" applyBorder="1" applyAlignment="1">
      <alignment horizontal="left"/>
      <protection/>
    </xf>
    <xf numFmtId="0" fontId="4" fillId="0" borderId="30" xfId="52" applyFont="1" applyBorder="1" applyAlignment="1">
      <alignment horizontal="left"/>
      <protection/>
    </xf>
    <xf numFmtId="0" fontId="2" fillId="0" borderId="40" xfId="52" applyFont="1" applyBorder="1" applyAlignment="1">
      <alignment horizontal="left"/>
      <protection/>
    </xf>
    <xf numFmtId="0" fontId="2" fillId="0" borderId="44" xfId="52" applyFont="1" applyBorder="1" applyAlignment="1">
      <alignment horizontal="left"/>
      <protection/>
    </xf>
    <xf numFmtId="0" fontId="13" fillId="32" borderId="40" xfId="52" applyFont="1" applyFill="1" applyBorder="1" applyAlignment="1">
      <alignment horizontal="center"/>
      <protection/>
    </xf>
    <xf numFmtId="0" fontId="13" fillId="32" borderId="16" xfId="52" applyFont="1" applyFill="1" applyBorder="1" applyAlignment="1">
      <alignment horizontal="center"/>
      <protection/>
    </xf>
    <xf numFmtId="0" fontId="13" fillId="32" borderId="44" xfId="52" applyFont="1" applyFill="1" applyBorder="1" applyAlignment="1">
      <alignment horizontal="center"/>
      <protection/>
    </xf>
    <xf numFmtId="0" fontId="13" fillId="32" borderId="45" xfId="52" applyFont="1" applyFill="1" applyBorder="1" applyAlignment="1">
      <alignment horizontal="center" vertical="center" wrapText="1"/>
      <protection/>
    </xf>
    <xf numFmtId="0" fontId="13" fillId="32" borderId="24" xfId="52" applyFont="1" applyFill="1" applyBorder="1" applyAlignment="1">
      <alignment horizontal="center" vertical="center" wrapText="1"/>
      <protection/>
    </xf>
    <xf numFmtId="0" fontId="13" fillId="32" borderId="43" xfId="52" applyFont="1" applyFill="1" applyBorder="1" applyAlignment="1">
      <alignment horizontal="center" vertical="center" wrapText="1"/>
      <protection/>
    </xf>
    <xf numFmtId="0" fontId="13" fillId="32" borderId="21" xfId="52" applyFont="1" applyFill="1" applyBorder="1" applyAlignment="1">
      <alignment horizontal="center" vertical="center" wrapText="1"/>
      <protection/>
    </xf>
    <xf numFmtId="0" fontId="13" fillId="32" borderId="14" xfId="52" applyFont="1" applyFill="1" applyBorder="1" applyAlignment="1">
      <alignment horizontal="center" vertical="center" wrapText="1"/>
      <protection/>
    </xf>
    <xf numFmtId="0" fontId="13" fillId="32" borderId="22" xfId="52" applyFont="1" applyFill="1" applyBorder="1" applyAlignment="1">
      <alignment horizontal="center" vertical="center" wrapText="1"/>
      <protection/>
    </xf>
    <xf numFmtId="0" fontId="13" fillId="32" borderId="20" xfId="52" applyFont="1" applyFill="1" applyBorder="1" applyAlignment="1">
      <alignment horizontal="center" vertical="center" wrapText="1"/>
      <protection/>
    </xf>
    <xf numFmtId="0" fontId="13" fillId="32" borderId="25" xfId="52" applyFont="1" applyFill="1" applyBorder="1" applyAlignment="1">
      <alignment horizontal="center" vertical="center" wrapText="1"/>
      <protection/>
    </xf>
    <xf numFmtId="0" fontId="13" fillId="32" borderId="45" xfId="52" applyFont="1" applyFill="1" applyBorder="1" applyAlignment="1">
      <alignment horizontal="center" vertical="center"/>
      <protection/>
    </xf>
    <xf numFmtId="0" fontId="13" fillId="32" borderId="24" xfId="52" applyFont="1" applyFill="1" applyBorder="1" applyAlignment="1">
      <alignment horizontal="center" vertical="center"/>
      <protection/>
    </xf>
    <xf numFmtId="0" fontId="4" fillId="32" borderId="24" xfId="52" applyFont="1" applyFill="1" applyBorder="1" applyAlignment="1">
      <alignment horizontal="center"/>
      <protection/>
    </xf>
    <xf numFmtId="0" fontId="4" fillId="32" borderId="25" xfId="52" applyFont="1" applyFill="1" applyBorder="1" applyAlignment="1">
      <alignment horizontal="center"/>
      <protection/>
    </xf>
    <xf numFmtId="49" fontId="13" fillId="32" borderId="43" xfId="52" applyNumberFormat="1" applyFont="1" applyFill="1" applyBorder="1" applyAlignment="1">
      <alignment horizontal="center" vertical="center" textRotation="90"/>
      <protection/>
    </xf>
    <xf numFmtId="49" fontId="13" fillId="32" borderId="21" xfId="52" applyNumberFormat="1" applyFont="1" applyFill="1" applyBorder="1" applyAlignment="1">
      <alignment horizontal="center" vertical="center" textRotation="90"/>
      <protection/>
    </xf>
    <xf numFmtId="49" fontId="13" fillId="32" borderId="14" xfId="52" applyNumberFormat="1" applyFont="1" applyFill="1" applyBorder="1" applyAlignment="1">
      <alignment horizontal="center" vertical="center" textRotation="90"/>
      <protection/>
    </xf>
    <xf numFmtId="0" fontId="3" fillId="32" borderId="40" xfId="52" applyFont="1" applyFill="1" applyBorder="1" applyAlignment="1">
      <alignment horizontal="left"/>
      <protection/>
    </xf>
    <xf numFmtId="0" fontId="3" fillId="32" borderId="16" xfId="52" applyFont="1" applyFill="1" applyBorder="1" applyAlignment="1">
      <alignment horizontal="left"/>
      <protection/>
    </xf>
    <xf numFmtId="0" fontId="4" fillId="0" borderId="28" xfId="52" applyFont="1" applyFill="1" applyBorder="1" applyAlignment="1">
      <alignment horizontal="left"/>
      <protection/>
    </xf>
    <xf numFmtId="0" fontId="4" fillId="0" borderId="29" xfId="52" applyFont="1" applyFill="1" applyBorder="1" applyAlignment="1">
      <alignment horizontal="left"/>
      <protection/>
    </xf>
    <xf numFmtId="0" fontId="13" fillId="32" borderId="43" xfId="52" applyFont="1" applyFill="1" applyBorder="1" applyAlignment="1">
      <alignment vertical="center"/>
      <protection/>
    </xf>
    <xf numFmtId="0" fontId="13" fillId="32" borderId="21" xfId="52" applyFont="1" applyFill="1" applyBorder="1" applyAlignment="1">
      <alignment vertical="center"/>
      <protection/>
    </xf>
    <xf numFmtId="0" fontId="13" fillId="32" borderId="14" xfId="52" applyFont="1" applyFill="1" applyBorder="1" applyAlignment="1">
      <alignment vertical="center"/>
      <protection/>
    </xf>
    <xf numFmtId="0" fontId="4" fillId="0" borderId="19" xfId="52" applyFont="1" applyFill="1" applyBorder="1" applyAlignment="1">
      <alignment horizontal="left"/>
      <protection/>
    </xf>
    <xf numFmtId="0" fontId="4" fillId="0" borderId="26" xfId="52" applyFont="1" applyFill="1" applyBorder="1" applyAlignment="1">
      <alignment horizontal="left"/>
      <protection/>
    </xf>
    <xf numFmtId="0" fontId="2" fillId="0" borderId="19" xfId="52" applyFont="1" applyFill="1" applyBorder="1" applyAlignment="1">
      <alignment horizontal="left"/>
      <protection/>
    </xf>
    <xf numFmtId="0" fontId="2" fillId="0" borderId="26" xfId="52" applyFont="1" applyFill="1" applyBorder="1" applyAlignment="1">
      <alignment horizontal="left"/>
      <protection/>
    </xf>
    <xf numFmtId="0" fontId="5" fillId="32" borderId="40" xfId="52" applyFont="1" applyFill="1" applyBorder="1" applyAlignment="1">
      <alignment horizontal="left"/>
      <protection/>
    </xf>
    <xf numFmtId="0" fontId="5" fillId="32" borderId="16" xfId="52" applyFont="1" applyFill="1" applyBorder="1" applyAlignment="1">
      <alignment horizontal="left"/>
      <protection/>
    </xf>
    <xf numFmtId="0" fontId="2" fillId="0" borderId="28" xfId="52" applyFont="1" applyFill="1" applyBorder="1" applyAlignment="1">
      <alignment horizontal="left"/>
      <protection/>
    </xf>
    <xf numFmtId="0" fontId="2" fillId="0" borderId="29" xfId="52" applyFont="1" applyFill="1" applyBorder="1" applyAlignment="1">
      <alignment horizontal="left"/>
      <protection/>
    </xf>
    <xf numFmtId="0" fontId="2" fillId="0" borderId="46" xfId="52" applyFont="1" applyFill="1" applyBorder="1" applyAlignment="1">
      <alignment horizontal="left"/>
      <protection/>
    </xf>
    <xf numFmtId="0" fontId="2" fillId="0" borderId="30" xfId="52" applyFont="1" applyFill="1" applyBorder="1" applyAlignment="1">
      <alignment horizontal="left"/>
      <protection/>
    </xf>
    <xf numFmtId="0" fontId="4" fillId="0" borderId="28" xfId="52" applyFont="1" applyBorder="1" applyAlignment="1">
      <alignment horizontal="left"/>
      <protection/>
    </xf>
    <xf numFmtId="0" fontId="4" fillId="0" borderId="29" xfId="52" applyFont="1" applyBorder="1" applyAlignment="1">
      <alignment horizontal="left"/>
      <protection/>
    </xf>
    <xf numFmtId="0" fontId="3" fillId="32" borderId="43" xfId="52" applyFont="1" applyFill="1" applyBorder="1" applyAlignment="1">
      <alignment horizontal="center" vertical="center" wrapText="1"/>
      <protection/>
    </xf>
    <xf numFmtId="0" fontId="3" fillId="32" borderId="21" xfId="52" applyFont="1" applyFill="1" applyBorder="1" applyAlignment="1">
      <alignment horizontal="center" vertical="center" wrapText="1"/>
      <protection/>
    </xf>
    <xf numFmtId="0" fontId="3" fillId="32" borderId="14" xfId="52" applyFont="1" applyFill="1" applyBorder="1" applyAlignment="1">
      <alignment horizontal="center" vertical="center" wrapText="1"/>
      <protection/>
    </xf>
    <xf numFmtId="0" fontId="4" fillId="0" borderId="40" xfId="52" applyFont="1" applyBorder="1" applyAlignment="1">
      <alignment horizontal="left"/>
      <protection/>
    </xf>
    <xf numFmtId="0" fontId="4" fillId="0" borderId="44" xfId="52" applyFont="1" applyBorder="1" applyAlignment="1">
      <alignment horizontal="left"/>
      <protection/>
    </xf>
    <xf numFmtId="0" fontId="3" fillId="32" borderId="43" xfId="52" applyFont="1" applyFill="1" applyBorder="1" applyAlignment="1">
      <alignment horizontal="center" vertical="center"/>
      <protection/>
    </xf>
    <xf numFmtId="0" fontId="3" fillId="32" borderId="21" xfId="52" applyFont="1" applyFill="1" applyBorder="1" applyAlignment="1">
      <alignment horizontal="center" vertical="center"/>
      <protection/>
    </xf>
    <xf numFmtId="0" fontId="3" fillId="32" borderId="14" xfId="52" applyFont="1" applyFill="1" applyBorder="1" applyAlignment="1">
      <alignment horizontal="center" vertical="center"/>
      <protection/>
    </xf>
    <xf numFmtId="0" fontId="3" fillId="32" borderId="40" xfId="52" applyFont="1" applyFill="1" applyBorder="1" applyAlignment="1">
      <alignment horizontal="center"/>
      <protection/>
    </xf>
    <xf numFmtId="0" fontId="3" fillId="32" borderId="16" xfId="52" applyFont="1" applyFill="1" applyBorder="1" applyAlignment="1">
      <alignment horizontal="center"/>
      <protection/>
    </xf>
    <xf numFmtId="0" fontId="3" fillId="32" borderId="44" xfId="52" applyFont="1" applyFill="1" applyBorder="1" applyAlignment="1">
      <alignment horizontal="center"/>
      <protection/>
    </xf>
    <xf numFmtId="0" fontId="3" fillId="32" borderId="22" xfId="52" applyFont="1" applyFill="1" applyBorder="1" applyAlignment="1">
      <alignment horizontal="center" vertical="center" wrapText="1"/>
      <protection/>
    </xf>
    <xf numFmtId="0" fontId="3" fillId="32" borderId="20" xfId="52" applyFont="1" applyFill="1" applyBorder="1" applyAlignment="1">
      <alignment horizontal="center" vertical="center" wrapText="1"/>
      <protection/>
    </xf>
    <xf numFmtId="0" fontId="3" fillId="32" borderId="25" xfId="52" applyFont="1" applyFill="1" applyBorder="1" applyAlignment="1">
      <alignment horizontal="center" vertical="center" wrapText="1"/>
      <protection/>
    </xf>
    <xf numFmtId="0" fontId="3" fillId="32" borderId="45" xfId="52" applyFont="1" applyFill="1" applyBorder="1" applyAlignment="1">
      <alignment horizontal="center" vertical="center" wrapText="1"/>
      <protection/>
    </xf>
    <xf numFmtId="0" fontId="3" fillId="32" borderId="24" xfId="52" applyFont="1" applyFill="1" applyBorder="1" applyAlignment="1">
      <alignment horizontal="center" vertical="center" wrapText="1"/>
      <protection/>
    </xf>
    <xf numFmtId="0" fontId="3" fillId="32" borderId="43" xfId="52" applyFont="1" applyFill="1" applyBorder="1" applyAlignment="1">
      <alignment vertical="center"/>
      <protection/>
    </xf>
    <xf numFmtId="0" fontId="3" fillId="32" borderId="21" xfId="52" applyFont="1" applyFill="1" applyBorder="1" applyAlignment="1">
      <alignment vertical="center"/>
      <protection/>
    </xf>
    <xf numFmtId="0" fontId="3" fillId="32" borderId="14" xfId="52" applyFont="1" applyFill="1" applyBorder="1" applyAlignment="1">
      <alignment vertical="center"/>
      <protection/>
    </xf>
    <xf numFmtId="49" fontId="3" fillId="32" borderId="43" xfId="52" applyNumberFormat="1" applyFont="1" applyFill="1" applyBorder="1" applyAlignment="1">
      <alignment horizontal="center" vertical="center" textRotation="90"/>
      <protection/>
    </xf>
    <xf numFmtId="49" fontId="3" fillId="32" borderId="21" xfId="52" applyNumberFormat="1" applyFont="1" applyFill="1" applyBorder="1" applyAlignment="1">
      <alignment horizontal="center" vertical="center" textRotation="90"/>
      <protection/>
    </xf>
    <xf numFmtId="49" fontId="3" fillId="32" borderId="14" xfId="52" applyNumberFormat="1" applyFont="1" applyFill="1" applyBorder="1" applyAlignment="1">
      <alignment horizontal="center" vertical="center" textRotation="90"/>
      <protection/>
    </xf>
    <xf numFmtId="0" fontId="3" fillId="32" borderId="45" xfId="52" applyFont="1" applyFill="1" applyBorder="1" applyAlignment="1">
      <alignment horizontal="center" vertical="center"/>
      <protection/>
    </xf>
    <xf numFmtId="0" fontId="3" fillId="32" borderId="24" xfId="52" applyFont="1" applyFill="1" applyBorder="1" applyAlignment="1">
      <alignment horizontal="center" vertical="center"/>
      <protection/>
    </xf>
    <xf numFmtId="0" fontId="10" fillId="32" borderId="24" xfId="52" applyFont="1" applyFill="1" applyBorder="1" applyAlignment="1">
      <alignment horizontal="center"/>
      <protection/>
    </xf>
    <xf numFmtId="0" fontId="10" fillId="32" borderId="25" xfId="52" applyFont="1" applyFill="1" applyBorder="1" applyAlignment="1">
      <alignment horizontal="center"/>
      <protection/>
    </xf>
    <xf numFmtId="0" fontId="4" fillId="0" borderId="46" xfId="52" applyFont="1" applyFill="1" applyBorder="1" applyAlignment="1">
      <alignment horizontal="left"/>
      <protection/>
    </xf>
    <xf numFmtId="0" fontId="4" fillId="0" borderId="30" xfId="52" applyFont="1" applyFill="1" applyBorder="1" applyAlignment="1">
      <alignment horizontal="left"/>
      <protection/>
    </xf>
    <xf numFmtId="0" fontId="2" fillId="0" borderId="28" xfId="52" applyFont="1" applyBorder="1" applyAlignment="1">
      <alignment horizontal="left"/>
      <protection/>
    </xf>
    <xf numFmtId="0" fontId="2" fillId="0" borderId="29" xfId="52" applyFont="1" applyBorder="1" applyAlignment="1">
      <alignment horizontal="left"/>
      <protection/>
    </xf>
    <xf numFmtId="0" fontId="4" fillId="0" borderId="46" xfId="52" applyFont="1" applyBorder="1" applyAlignment="1">
      <alignment horizontal="left"/>
      <protection/>
    </xf>
    <xf numFmtId="0" fontId="4" fillId="0" borderId="30" xfId="52" applyFont="1" applyBorder="1" applyAlignment="1">
      <alignment horizontal="left"/>
      <protection/>
    </xf>
    <xf numFmtId="0" fontId="2" fillId="0" borderId="40" xfId="52" applyFont="1" applyBorder="1" applyAlignment="1">
      <alignment horizontal="left"/>
      <protection/>
    </xf>
    <xf numFmtId="0" fontId="2" fillId="0" borderId="44" xfId="52" applyFont="1" applyBorder="1" applyAlignment="1">
      <alignment horizontal="left"/>
      <protection/>
    </xf>
    <xf numFmtId="0" fontId="3" fillId="32" borderId="20" xfId="52" applyFont="1" applyFill="1" applyBorder="1" applyAlignment="1">
      <alignment horizontal="center" vertical="center"/>
      <protection/>
    </xf>
    <xf numFmtId="0" fontId="3" fillId="32" borderId="25" xfId="52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0"/>
  <sheetViews>
    <sheetView tabSelected="1" zoomScalePageLayoutView="0" workbookViewId="0" topLeftCell="A1">
      <selection activeCell="Q197" sqref="Q197"/>
    </sheetView>
  </sheetViews>
  <sheetFormatPr defaultColWidth="8.796875" defaultRowHeight="14.25"/>
  <cols>
    <col min="1" max="1" width="2.59765625" style="0" customWidth="1"/>
    <col min="2" max="2" width="58.5" style="0" customWidth="1"/>
    <col min="3" max="3" width="6.09765625" style="0" customWidth="1"/>
    <col min="5" max="5" width="14.3984375" style="0" customWidth="1"/>
    <col min="6" max="6" width="10.8984375" style="0" customWidth="1"/>
    <col min="7" max="7" width="14.3984375" style="0" customWidth="1"/>
    <col min="9" max="9" width="11.3984375" style="0" customWidth="1"/>
    <col min="12" max="12" width="12.59765625" style="0" customWidth="1"/>
    <col min="13" max="13" width="6.59765625" style="0" bestFit="1" customWidth="1"/>
    <col min="14" max="14" width="6.5" style="0" customWidth="1"/>
  </cols>
  <sheetData>
    <row r="1" spans="1:14" ht="15.75">
      <c r="A1" s="383" t="s">
        <v>67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</row>
    <row r="2" spans="1:13" ht="15.75" customHeight="1">
      <c r="A2" s="390" t="s">
        <v>107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ht="15">
      <c r="A3" s="2"/>
      <c r="B3" s="12" t="s">
        <v>0</v>
      </c>
      <c r="J3" s="2"/>
      <c r="K3" s="2"/>
      <c r="L3" s="2"/>
      <c r="M3" s="2"/>
    </row>
    <row r="4" spans="1:13" ht="15">
      <c r="A4" s="1"/>
      <c r="B4" s="14" t="s">
        <v>1</v>
      </c>
      <c r="C4" s="14"/>
      <c r="D4" s="14"/>
      <c r="E4" s="1"/>
      <c r="F4" s="1" t="s">
        <v>139</v>
      </c>
      <c r="G4" s="1"/>
      <c r="H4" s="1"/>
      <c r="I4" s="1"/>
      <c r="J4" s="1"/>
      <c r="K4" s="1"/>
      <c r="L4" s="1"/>
      <c r="M4" s="1"/>
    </row>
    <row r="5" spans="1:13" ht="15">
      <c r="A5" s="1"/>
      <c r="B5" s="14" t="s">
        <v>2</v>
      </c>
      <c r="C5" s="14"/>
      <c r="D5" s="14"/>
      <c r="E5" s="1"/>
      <c r="F5" s="1" t="s">
        <v>137</v>
      </c>
      <c r="G5" s="1"/>
      <c r="H5" s="1"/>
      <c r="I5" s="1"/>
      <c r="J5" s="1"/>
      <c r="K5" s="1"/>
      <c r="L5" s="1"/>
      <c r="M5" s="1"/>
    </row>
    <row r="6" spans="1:13" ht="15">
      <c r="A6" s="1"/>
      <c r="B6" s="14" t="s">
        <v>68</v>
      </c>
      <c r="C6" s="14"/>
      <c r="D6" s="14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/>
      <c r="B7" s="14" t="s">
        <v>106</v>
      </c>
      <c r="C7" s="14"/>
      <c r="D7" s="14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4" t="s">
        <v>129</v>
      </c>
      <c r="C8" s="14"/>
      <c r="D8" s="14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15" t="s">
        <v>3</v>
      </c>
      <c r="C9" s="1"/>
      <c r="D9" s="1"/>
      <c r="E9" s="1"/>
      <c r="F9" s="1"/>
      <c r="G9" s="5"/>
      <c r="H9" s="1"/>
      <c r="I9" s="1"/>
      <c r="J9" s="1"/>
      <c r="K9" s="1"/>
      <c r="L9" s="1"/>
      <c r="M9" s="1"/>
    </row>
    <row r="10" spans="1:13" ht="15.75" thickBot="1">
      <c r="A10" s="1"/>
      <c r="B10" s="15" t="s">
        <v>4</v>
      </c>
      <c r="C10" s="1"/>
      <c r="D10" s="1"/>
      <c r="E10" s="1"/>
      <c r="F10" s="1"/>
      <c r="G10" s="5"/>
      <c r="H10" s="1"/>
      <c r="I10" s="1"/>
      <c r="J10" s="1"/>
      <c r="K10" s="1"/>
      <c r="L10" s="1"/>
      <c r="M10" s="1"/>
    </row>
    <row r="11" spans="1:14" ht="15" thickBot="1">
      <c r="A11" s="413" t="s">
        <v>5</v>
      </c>
      <c r="B11" s="416" t="s">
        <v>6</v>
      </c>
      <c r="C11" s="419" t="s">
        <v>7</v>
      </c>
      <c r="D11" s="410" t="s">
        <v>8</v>
      </c>
      <c r="E11" s="411"/>
      <c r="F11" s="412"/>
      <c r="G11" s="398" t="s">
        <v>9</v>
      </c>
      <c r="H11" s="401" t="s">
        <v>10</v>
      </c>
      <c r="I11" s="398" t="s">
        <v>11</v>
      </c>
      <c r="J11" s="410" t="s">
        <v>12</v>
      </c>
      <c r="K11" s="411"/>
      <c r="L11" s="411"/>
      <c r="M11" s="412"/>
      <c r="N11" s="387" t="s">
        <v>130</v>
      </c>
    </row>
    <row r="12" spans="1:14" ht="15" thickBot="1">
      <c r="A12" s="414"/>
      <c r="B12" s="417"/>
      <c r="C12" s="420"/>
      <c r="D12" s="406" t="s">
        <v>13</v>
      </c>
      <c r="E12" s="399" t="s">
        <v>14</v>
      </c>
      <c r="F12" s="404" t="s">
        <v>15</v>
      </c>
      <c r="G12" s="399"/>
      <c r="H12" s="402"/>
      <c r="I12" s="399"/>
      <c r="J12" s="406" t="s">
        <v>13</v>
      </c>
      <c r="K12" s="408" t="s">
        <v>16</v>
      </c>
      <c r="L12" s="409"/>
      <c r="M12" s="380" t="s">
        <v>17</v>
      </c>
      <c r="N12" s="388"/>
    </row>
    <row r="13" spans="1:14" ht="14.25">
      <c r="A13" s="414"/>
      <c r="B13" s="417"/>
      <c r="C13" s="420"/>
      <c r="D13" s="406"/>
      <c r="E13" s="399"/>
      <c r="F13" s="404"/>
      <c r="G13" s="399"/>
      <c r="H13" s="402"/>
      <c r="I13" s="399"/>
      <c r="J13" s="406"/>
      <c r="K13" s="416" t="s">
        <v>18</v>
      </c>
      <c r="L13" s="416" t="s">
        <v>19</v>
      </c>
      <c r="M13" s="380"/>
      <c r="N13" s="388"/>
    </row>
    <row r="14" spans="1:14" ht="14.25">
      <c r="A14" s="414"/>
      <c r="B14" s="417"/>
      <c r="C14" s="420"/>
      <c r="D14" s="406"/>
      <c r="E14" s="399"/>
      <c r="F14" s="404"/>
      <c r="G14" s="399"/>
      <c r="H14" s="402"/>
      <c r="I14" s="399"/>
      <c r="J14" s="406"/>
      <c r="K14" s="417"/>
      <c r="L14" s="417"/>
      <c r="M14" s="380"/>
      <c r="N14" s="388"/>
    </row>
    <row r="15" spans="1:14" ht="14.25">
      <c r="A15" s="414"/>
      <c r="B15" s="417"/>
      <c r="C15" s="420"/>
      <c r="D15" s="406"/>
      <c r="E15" s="399"/>
      <c r="F15" s="404"/>
      <c r="G15" s="399"/>
      <c r="H15" s="402"/>
      <c r="I15" s="399"/>
      <c r="J15" s="406"/>
      <c r="K15" s="417"/>
      <c r="L15" s="417"/>
      <c r="M15" s="380"/>
      <c r="N15" s="388"/>
    </row>
    <row r="16" spans="1:14" ht="14.25">
      <c r="A16" s="414"/>
      <c r="B16" s="417"/>
      <c r="C16" s="420"/>
      <c r="D16" s="406"/>
      <c r="E16" s="399"/>
      <c r="F16" s="404"/>
      <c r="G16" s="399"/>
      <c r="H16" s="402"/>
      <c r="I16" s="399"/>
      <c r="J16" s="406"/>
      <c r="K16" s="417"/>
      <c r="L16" s="417"/>
      <c r="M16" s="380"/>
      <c r="N16" s="388"/>
    </row>
    <row r="17" spans="1:14" ht="15" thickBot="1">
      <c r="A17" s="415"/>
      <c r="B17" s="418"/>
      <c r="C17" s="421"/>
      <c r="D17" s="407"/>
      <c r="E17" s="400"/>
      <c r="F17" s="405"/>
      <c r="G17" s="400"/>
      <c r="H17" s="403"/>
      <c r="I17" s="400"/>
      <c r="J17" s="407"/>
      <c r="K17" s="418"/>
      <c r="L17" s="418"/>
      <c r="M17" s="381"/>
      <c r="N17" s="389"/>
    </row>
    <row r="18" spans="1:14" ht="15" thickBot="1">
      <c r="A18" s="44"/>
      <c r="B18" s="45" t="s">
        <v>20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238"/>
      <c r="N18" s="39"/>
    </row>
    <row r="19" spans="1:14" ht="15.75" thickBot="1">
      <c r="A19" s="384" t="s">
        <v>21</v>
      </c>
      <c r="B19" s="385"/>
      <c r="C19" s="48"/>
      <c r="D19" s="178"/>
      <c r="E19" s="178"/>
      <c r="F19" s="178"/>
      <c r="G19" s="178"/>
      <c r="H19" s="178"/>
      <c r="I19" s="178"/>
      <c r="J19" s="178"/>
      <c r="K19" s="178"/>
      <c r="L19" s="178"/>
      <c r="M19" s="378"/>
      <c r="N19" s="379"/>
    </row>
    <row r="20" spans="1:14" ht="14.25">
      <c r="A20" s="179">
        <v>1</v>
      </c>
      <c r="B20" s="86" t="s">
        <v>116</v>
      </c>
      <c r="C20" s="180" t="s">
        <v>22</v>
      </c>
      <c r="D20" s="88">
        <v>2</v>
      </c>
      <c r="E20" s="270">
        <f>(K20+L20+M20)/27</f>
        <v>1.2222222222222223</v>
      </c>
      <c r="F20" s="270">
        <f>D20-E20</f>
        <v>0.7777777777777777</v>
      </c>
      <c r="G20" s="270">
        <f>(L20+M20)/27</f>
        <v>1.2222222222222223</v>
      </c>
      <c r="H20" s="85" t="s">
        <v>135</v>
      </c>
      <c r="I20" s="181" t="s">
        <v>24</v>
      </c>
      <c r="J20" s="85">
        <f>K20+L20</f>
        <v>30</v>
      </c>
      <c r="K20" s="85"/>
      <c r="L20" s="85">
        <v>30</v>
      </c>
      <c r="M20" s="226">
        <v>3</v>
      </c>
      <c r="N20" s="34" t="s">
        <v>133</v>
      </c>
    </row>
    <row r="21" spans="1:14" ht="14.25">
      <c r="A21" s="56">
        <v>2</v>
      </c>
      <c r="B21" s="51" t="s">
        <v>26</v>
      </c>
      <c r="C21" s="182" t="s">
        <v>22</v>
      </c>
      <c r="D21" s="53">
        <v>2</v>
      </c>
      <c r="E21" s="271">
        <f>(K21+L21+M21)/27</f>
        <v>1.2222222222222223</v>
      </c>
      <c r="F21" s="271">
        <f>D21-E21</f>
        <v>0.7777777777777777</v>
      </c>
      <c r="G21" s="271">
        <f>(L21+M21)/27</f>
        <v>1.2222222222222223</v>
      </c>
      <c r="H21" s="93" t="s">
        <v>135</v>
      </c>
      <c r="I21" s="52" t="s">
        <v>24</v>
      </c>
      <c r="J21" s="50">
        <f>K21+L21</f>
        <v>30</v>
      </c>
      <c r="K21" s="50"/>
      <c r="L21" s="50">
        <v>30</v>
      </c>
      <c r="M21" s="50">
        <v>3</v>
      </c>
      <c r="N21" s="35" t="s">
        <v>132</v>
      </c>
    </row>
    <row r="22" spans="1:14" ht="15" thickBot="1">
      <c r="A22" s="183">
        <v>3</v>
      </c>
      <c r="B22" s="184" t="s">
        <v>69</v>
      </c>
      <c r="C22" s="185" t="s">
        <v>22</v>
      </c>
      <c r="D22" s="186">
        <v>2</v>
      </c>
      <c r="E22" s="272">
        <f>(K22+L22+M22)/27</f>
        <v>1.2222222222222223</v>
      </c>
      <c r="F22" s="272">
        <f>D22-E22</f>
        <v>0.7777777777777777</v>
      </c>
      <c r="G22" s="272">
        <f>(L22+M22)/27</f>
        <v>0.1111111111111111</v>
      </c>
      <c r="H22" s="187" t="s">
        <v>135</v>
      </c>
      <c r="I22" s="188" t="s">
        <v>27</v>
      </c>
      <c r="J22" s="189">
        <f>K22+L22</f>
        <v>30</v>
      </c>
      <c r="K22" s="187">
        <v>30</v>
      </c>
      <c r="L22" s="187"/>
      <c r="M22" s="189">
        <v>3</v>
      </c>
      <c r="N22" s="43" t="s">
        <v>133</v>
      </c>
    </row>
    <row r="23" spans="1:14" ht="14.25">
      <c r="A23" s="422" t="s">
        <v>28</v>
      </c>
      <c r="B23" s="423"/>
      <c r="C23" s="57"/>
      <c r="D23" s="59">
        <f>SUM(D20:D22)</f>
        <v>6</v>
      </c>
      <c r="E23" s="274">
        <f>SUM(E20:E22)</f>
        <v>3.666666666666667</v>
      </c>
      <c r="F23" s="273">
        <f>SUM(F20:F22)</f>
        <v>2.333333333333333</v>
      </c>
      <c r="G23" s="273">
        <f>SUM(G20:G22)</f>
        <v>2.555555555555556</v>
      </c>
      <c r="H23" s="58" t="s">
        <v>29</v>
      </c>
      <c r="I23" s="60" t="s">
        <v>29</v>
      </c>
      <c r="J23" s="58">
        <f>SUM(J20:J22)</f>
        <v>90</v>
      </c>
      <c r="K23" s="58">
        <f>SUM(K20:K22)</f>
        <v>30</v>
      </c>
      <c r="L23" s="58">
        <f>SUM(L20:L22)</f>
        <v>60</v>
      </c>
      <c r="M23" s="58">
        <f>SUM(M20:M22)</f>
        <v>9</v>
      </c>
      <c r="N23" s="41"/>
    </row>
    <row r="24" spans="1:14" ht="14.25">
      <c r="A24" s="426" t="s">
        <v>30</v>
      </c>
      <c r="B24" s="427"/>
      <c r="C24" s="190"/>
      <c r="D24" s="191"/>
      <c r="E24" s="274"/>
      <c r="F24" s="274"/>
      <c r="G24" s="274"/>
      <c r="H24" s="192" t="s">
        <v>29</v>
      </c>
      <c r="I24" s="193" t="s">
        <v>29</v>
      </c>
      <c r="J24" s="192"/>
      <c r="K24" s="192"/>
      <c r="L24" s="192">
        <v>60</v>
      </c>
      <c r="M24" s="193"/>
      <c r="N24" s="35"/>
    </row>
    <row r="25" spans="1:14" ht="15" thickBot="1">
      <c r="A25" s="371" t="s">
        <v>111</v>
      </c>
      <c r="B25" s="372"/>
      <c r="C25" s="194"/>
      <c r="D25" s="67">
        <f>D22+D20</f>
        <v>4</v>
      </c>
      <c r="E25" s="275">
        <f>E22+E20</f>
        <v>2.4444444444444446</v>
      </c>
      <c r="F25" s="275">
        <f>F22+F20</f>
        <v>1.5555555555555554</v>
      </c>
      <c r="G25" s="275">
        <f>G22+G20</f>
        <v>1.3333333333333335</v>
      </c>
      <c r="H25" s="67" t="s">
        <v>29</v>
      </c>
      <c r="I25" s="67" t="s">
        <v>29</v>
      </c>
      <c r="J25" s="69">
        <f>J22+J20</f>
        <v>60</v>
      </c>
      <c r="K25" s="69">
        <f>K22+K20</f>
        <v>30</v>
      </c>
      <c r="L25" s="69">
        <f>L22+L20</f>
        <v>30</v>
      </c>
      <c r="M25" s="69">
        <f>M22+M20</f>
        <v>6</v>
      </c>
      <c r="N25" s="43"/>
    </row>
    <row r="26" spans="1:14" ht="15.75" thickBot="1">
      <c r="A26" s="384" t="s">
        <v>31</v>
      </c>
      <c r="B26" s="385"/>
      <c r="C26" s="196"/>
      <c r="D26" s="197"/>
      <c r="E26" s="276"/>
      <c r="F26" s="277"/>
      <c r="G26" s="277"/>
      <c r="H26" s="49"/>
      <c r="I26" s="49"/>
      <c r="J26" s="49"/>
      <c r="K26" s="49"/>
      <c r="L26" s="49"/>
      <c r="M26" s="378"/>
      <c r="N26" s="379"/>
    </row>
    <row r="27" spans="1:14" ht="14.25">
      <c r="A27" s="179">
        <v>1</v>
      </c>
      <c r="B27" s="74" t="s">
        <v>34</v>
      </c>
      <c r="C27" s="179" t="s">
        <v>22</v>
      </c>
      <c r="D27" s="88">
        <v>6</v>
      </c>
      <c r="E27" s="270">
        <f>(K27+L27+M27)/27</f>
        <v>2.962962962962963</v>
      </c>
      <c r="F27" s="270">
        <f>D27-E27</f>
        <v>3.037037037037037</v>
      </c>
      <c r="G27" s="270">
        <f>(L27+M27)/27</f>
        <v>1.8518518518518519</v>
      </c>
      <c r="H27" s="85" t="s">
        <v>33</v>
      </c>
      <c r="I27" s="198" t="s">
        <v>24</v>
      </c>
      <c r="J27" s="85">
        <f>K27+L27</f>
        <v>75</v>
      </c>
      <c r="K27" s="85">
        <v>30</v>
      </c>
      <c r="L27" s="85">
        <v>45</v>
      </c>
      <c r="M27" s="89">
        <v>5</v>
      </c>
      <c r="N27" s="34" t="s">
        <v>134</v>
      </c>
    </row>
    <row r="28" spans="1:14" ht="14.25">
      <c r="A28" s="50">
        <v>2</v>
      </c>
      <c r="B28" s="199" t="s">
        <v>32</v>
      </c>
      <c r="C28" s="56" t="s">
        <v>22</v>
      </c>
      <c r="D28" s="53">
        <v>5</v>
      </c>
      <c r="E28" s="271">
        <f>(K28+L28+M28)/27</f>
        <v>1.8518518518518519</v>
      </c>
      <c r="F28" s="271">
        <f>D28-E28</f>
        <v>3.148148148148148</v>
      </c>
      <c r="G28" s="271">
        <f>(L28+M28)/27</f>
        <v>1.2962962962962963</v>
      </c>
      <c r="H28" s="50" t="s">
        <v>33</v>
      </c>
      <c r="I28" s="52" t="s">
        <v>24</v>
      </c>
      <c r="J28" s="50">
        <f>K28+L28</f>
        <v>45</v>
      </c>
      <c r="K28" s="50">
        <v>15</v>
      </c>
      <c r="L28" s="50">
        <v>30</v>
      </c>
      <c r="M28" s="90">
        <v>5</v>
      </c>
      <c r="N28" s="35" t="s">
        <v>133</v>
      </c>
    </row>
    <row r="29" spans="1:14" ht="14.25">
      <c r="A29" s="50">
        <v>3</v>
      </c>
      <c r="B29" s="199" t="s">
        <v>105</v>
      </c>
      <c r="C29" s="56" t="s">
        <v>22</v>
      </c>
      <c r="D29" s="53">
        <v>3</v>
      </c>
      <c r="E29" s="271">
        <f>(K29+L29+M29)/27</f>
        <v>1.8518518518518519</v>
      </c>
      <c r="F29" s="271">
        <f>D29-E29</f>
        <v>1.1481481481481481</v>
      </c>
      <c r="G29" s="271">
        <f>(L29+M29)/27</f>
        <v>1.2962962962962963</v>
      </c>
      <c r="H29" s="50" t="s">
        <v>135</v>
      </c>
      <c r="I29" s="52" t="s">
        <v>24</v>
      </c>
      <c r="J29" s="50">
        <f>K29+L29</f>
        <v>45</v>
      </c>
      <c r="K29" s="50">
        <v>15</v>
      </c>
      <c r="L29" s="50">
        <v>30</v>
      </c>
      <c r="M29" s="90">
        <v>5</v>
      </c>
      <c r="N29" s="35" t="s">
        <v>133</v>
      </c>
    </row>
    <row r="30" spans="1:14" ht="15" thickBot="1">
      <c r="A30" s="50">
        <v>4</v>
      </c>
      <c r="B30" s="199" t="s">
        <v>71</v>
      </c>
      <c r="C30" s="56" t="s">
        <v>22</v>
      </c>
      <c r="D30" s="53">
        <v>2.5</v>
      </c>
      <c r="E30" s="272">
        <f>(K30+L30+M30)/27</f>
        <v>1.2222222222222223</v>
      </c>
      <c r="F30" s="272">
        <f>D30-E30</f>
        <v>1.2777777777777777</v>
      </c>
      <c r="G30" s="272">
        <f>(L30+M30)/27</f>
        <v>0.1111111111111111</v>
      </c>
      <c r="H30" s="50" t="s">
        <v>135</v>
      </c>
      <c r="I30" s="52" t="s">
        <v>24</v>
      </c>
      <c r="J30" s="50">
        <f>K30+L30</f>
        <v>30</v>
      </c>
      <c r="K30" s="50">
        <v>30</v>
      </c>
      <c r="L30" s="50">
        <v>0</v>
      </c>
      <c r="M30" s="92">
        <v>3</v>
      </c>
      <c r="N30" s="43" t="s">
        <v>133</v>
      </c>
    </row>
    <row r="31" spans="1:14" ht="14.25">
      <c r="A31" s="422" t="s">
        <v>28</v>
      </c>
      <c r="B31" s="423"/>
      <c r="C31" s="57"/>
      <c r="D31" s="59">
        <f>SUM(D27:D30)</f>
        <v>16.5</v>
      </c>
      <c r="E31" s="273">
        <f>SUM(E27:E30)</f>
        <v>7.888888888888889</v>
      </c>
      <c r="F31" s="273">
        <f>SUM(F27:F30)</f>
        <v>8.61111111111111</v>
      </c>
      <c r="G31" s="273">
        <f>SUM(G27:G30)</f>
        <v>4.555555555555555</v>
      </c>
      <c r="H31" s="58" t="s">
        <v>29</v>
      </c>
      <c r="I31" s="60" t="s">
        <v>29</v>
      </c>
      <c r="J31" s="58">
        <f>SUM(J27:J30)</f>
        <v>195</v>
      </c>
      <c r="K31" s="58">
        <f>SUM(K27:K30)</f>
        <v>90</v>
      </c>
      <c r="L31" s="58">
        <f>SUM(L27:L30)</f>
        <v>105</v>
      </c>
      <c r="M31" s="61">
        <f>SUM(M27:M30)</f>
        <v>18</v>
      </c>
      <c r="N31" s="319"/>
    </row>
    <row r="32" spans="1:14" ht="14.25">
      <c r="A32" s="426" t="s">
        <v>30</v>
      </c>
      <c r="B32" s="427"/>
      <c r="C32" s="62"/>
      <c r="D32" s="200"/>
      <c r="E32" s="278"/>
      <c r="F32" s="278"/>
      <c r="G32" s="278"/>
      <c r="H32" s="63" t="s">
        <v>29</v>
      </c>
      <c r="I32" s="64" t="s">
        <v>29</v>
      </c>
      <c r="J32" s="63"/>
      <c r="K32" s="63"/>
      <c r="L32" s="63">
        <f>L31</f>
        <v>105</v>
      </c>
      <c r="M32" s="64"/>
      <c r="N32" s="36"/>
    </row>
    <row r="33" spans="1:14" ht="15" thickBot="1">
      <c r="A33" s="396" t="s">
        <v>36</v>
      </c>
      <c r="B33" s="397"/>
      <c r="C33" s="65"/>
      <c r="D33" s="67"/>
      <c r="E33" s="275"/>
      <c r="F33" s="275"/>
      <c r="G33" s="275"/>
      <c r="H33" s="66" t="s">
        <v>29</v>
      </c>
      <c r="I33" s="68" t="s">
        <v>29</v>
      </c>
      <c r="J33" s="66"/>
      <c r="K33" s="66"/>
      <c r="L33" s="66"/>
      <c r="M33" s="68"/>
      <c r="N33" s="42"/>
    </row>
    <row r="34" spans="1:14" ht="15.75" thickBot="1">
      <c r="A34" s="384" t="s">
        <v>37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6"/>
    </row>
    <row r="35" spans="1:14" ht="14.25">
      <c r="A35" s="187">
        <v>1</v>
      </c>
      <c r="B35" s="86" t="s">
        <v>35</v>
      </c>
      <c r="C35" s="85" t="s">
        <v>22</v>
      </c>
      <c r="D35" s="223">
        <v>4.5</v>
      </c>
      <c r="E35" s="270">
        <f>(K35+L35+M35)/27</f>
        <v>1.8518518518518519</v>
      </c>
      <c r="F35" s="270">
        <f>D35-E35</f>
        <v>2.648148148148148</v>
      </c>
      <c r="G35" s="270">
        <f>(L35+M35)/27</f>
        <v>1.2962962962962963</v>
      </c>
      <c r="H35" s="85" t="s">
        <v>33</v>
      </c>
      <c r="I35" s="85" t="s">
        <v>24</v>
      </c>
      <c r="J35" s="85">
        <f>K35+L35</f>
        <v>45</v>
      </c>
      <c r="K35" s="85">
        <v>15</v>
      </c>
      <c r="L35" s="85">
        <v>30</v>
      </c>
      <c r="M35" s="89">
        <v>5</v>
      </c>
      <c r="N35" s="34" t="s">
        <v>133</v>
      </c>
    </row>
    <row r="36" spans="1:14" ht="15" thickBot="1">
      <c r="A36" s="320">
        <v>2</v>
      </c>
      <c r="B36" s="321" t="s">
        <v>125</v>
      </c>
      <c r="C36" s="189" t="s">
        <v>22</v>
      </c>
      <c r="D36" s="91">
        <v>2.5</v>
      </c>
      <c r="E36" s="272">
        <f>(K36+L36+M36)/27</f>
        <v>1.8518518518518519</v>
      </c>
      <c r="F36" s="272">
        <f>D36-E36</f>
        <v>0.6481481481481481</v>
      </c>
      <c r="G36" s="272">
        <f>(L36+M36)/27</f>
        <v>1.2962962962962963</v>
      </c>
      <c r="H36" s="50" t="s">
        <v>135</v>
      </c>
      <c r="I36" s="52" t="s">
        <v>24</v>
      </c>
      <c r="J36" s="50">
        <f>K36+L36</f>
        <v>45</v>
      </c>
      <c r="K36" s="50">
        <v>15</v>
      </c>
      <c r="L36" s="50">
        <v>30</v>
      </c>
      <c r="M36" s="92">
        <v>5</v>
      </c>
      <c r="N36" s="322" t="s">
        <v>132</v>
      </c>
    </row>
    <row r="37" spans="1:14" ht="14.25">
      <c r="A37" s="422" t="s">
        <v>28</v>
      </c>
      <c r="B37" s="423"/>
      <c r="C37" s="57"/>
      <c r="D37" s="59">
        <f>D35+D36</f>
        <v>7</v>
      </c>
      <c r="E37" s="273">
        <f>E35+E36</f>
        <v>3.7037037037037037</v>
      </c>
      <c r="F37" s="273">
        <f>F35+F36</f>
        <v>3.296296296296296</v>
      </c>
      <c r="G37" s="273">
        <f>G35+G36</f>
        <v>2.5925925925925926</v>
      </c>
      <c r="H37" s="59"/>
      <c r="I37" s="59" t="str">
        <f>I35</f>
        <v>o</v>
      </c>
      <c r="J37" s="61">
        <f>J35+J36</f>
        <v>90</v>
      </c>
      <c r="K37" s="61">
        <f>K35+K36</f>
        <v>30</v>
      </c>
      <c r="L37" s="61">
        <f>L35+L36</f>
        <v>60</v>
      </c>
      <c r="M37" s="61">
        <f>M35+M36</f>
        <v>10</v>
      </c>
      <c r="N37" s="34"/>
    </row>
    <row r="38" spans="1:14" ht="14.25">
      <c r="A38" s="426" t="s">
        <v>30</v>
      </c>
      <c r="B38" s="427"/>
      <c r="C38" s="62"/>
      <c r="D38" s="200"/>
      <c r="E38" s="278"/>
      <c r="F38" s="278"/>
      <c r="G38" s="278"/>
      <c r="H38" s="63" t="s">
        <v>29</v>
      </c>
      <c r="I38" s="64" t="s">
        <v>29</v>
      </c>
      <c r="J38" s="63"/>
      <c r="K38" s="63"/>
      <c r="L38" s="63"/>
      <c r="M38" s="64"/>
      <c r="N38" s="35"/>
    </row>
    <row r="39" spans="1:14" ht="15" thickBot="1">
      <c r="A39" s="396" t="s">
        <v>36</v>
      </c>
      <c r="B39" s="397"/>
      <c r="C39" s="65"/>
      <c r="D39" s="67"/>
      <c r="E39" s="275"/>
      <c r="F39" s="275"/>
      <c r="G39" s="275"/>
      <c r="H39" s="66" t="s">
        <v>29</v>
      </c>
      <c r="I39" s="68" t="s">
        <v>29</v>
      </c>
      <c r="J39" s="66"/>
      <c r="K39" s="66"/>
      <c r="L39" s="66"/>
      <c r="M39" s="69"/>
      <c r="N39" s="43"/>
    </row>
    <row r="40" spans="1:14" ht="15" thickBot="1">
      <c r="A40" s="210"/>
      <c r="B40" s="211"/>
      <c r="C40" s="212"/>
      <c r="D40" s="213"/>
      <c r="E40" s="279"/>
      <c r="F40" s="279"/>
      <c r="G40" s="279"/>
      <c r="H40" s="213"/>
      <c r="I40" s="213"/>
      <c r="J40" s="213"/>
      <c r="K40" s="213"/>
      <c r="L40" s="213"/>
      <c r="M40" s="195"/>
      <c r="N40" s="38"/>
    </row>
    <row r="41" spans="1:14" ht="15.75" thickBot="1">
      <c r="A41" s="384" t="s">
        <v>38</v>
      </c>
      <c r="B41" s="385"/>
      <c r="C41" s="48"/>
      <c r="D41" s="49"/>
      <c r="E41" s="277"/>
      <c r="F41" s="277"/>
      <c r="G41" s="277"/>
      <c r="H41" s="49"/>
      <c r="I41" s="49"/>
      <c r="J41" s="49"/>
      <c r="K41" s="49"/>
      <c r="L41" s="49"/>
      <c r="M41" s="378"/>
      <c r="N41" s="379"/>
    </row>
    <row r="42" spans="1:14" ht="15" thickBot="1">
      <c r="A42" s="214">
        <v>1</v>
      </c>
      <c r="B42" s="215" t="s">
        <v>39</v>
      </c>
      <c r="C42" s="216" t="s">
        <v>22</v>
      </c>
      <c r="D42" s="214">
        <v>0.5</v>
      </c>
      <c r="E42" s="280">
        <v>0.5</v>
      </c>
      <c r="F42" s="281">
        <f>D42-E42</f>
        <v>0</v>
      </c>
      <c r="G42" s="280">
        <f>(L42+M42)/27</f>
        <v>0</v>
      </c>
      <c r="H42" s="217" t="s">
        <v>23</v>
      </c>
      <c r="I42" s="218" t="s">
        <v>24</v>
      </c>
      <c r="J42" s="214">
        <f>K42+L42+M42</f>
        <v>4</v>
      </c>
      <c r="K42" s="214">
        <v>4</v>
      </c>
      <c r="L42" s="82"/>
      <c r="M42" s="219">
        <v>0</v>
      </c>
      <c r="N42" s="32" t="s">
        <v>134</v>
      </c>
    </row>
    <row r="43" spans="1:14" ht="15" thickBot="1">
      <c r="A43" s="203"/>
      <c r="B43" s="46"/>
      <c r="C43" s="46"/>
      <c r="D43" s="202"/>
      <c r="E43" s="282"/>
      <c r="F43" s="283"/>
      <c r="G43" s="284"/>
      <c r="H43" s="206"/>
      <c r="I43" s="207"/>
      <c r="J43" s="205"/>
      <c r="K43" s="205"/>
      <c r="L43" s="205"/>
      <c r="M43" s="47"/>
      <c r="N43" s="38"/>
    </row>
    <row r="44" spans="1:14" ht="15.75" thickBot="1">
      <c r="A44" s="384" t="s">
        <v>40</v>
      </c>
      <c r="B44" s="385"/>
      <c r="C44" s="49"/>
      <c r="D44" s="70"/>
      <c r="E44" s="285"/>
      <c r="F44" s="285"/>
      <c r="G44" s="285"/>
      <c r="H44" s="70"/>
      <c r="I44" s="70"/>
      <c r="J44" s="49"/>
      <c r="K44" s="49"/>
      <c r="L44" s="49"/>
      <c r="M44" s="378"/>
      <c r="N44" s="379"/>
    </row>
    <row r="45" spans="1:14" ht="14.25">
      <c r="A45" s="428" t="s">
        <v>30</v>
      </c>
      <c r="B45" s="429"/>
      <c r="C45" s="71"/>
      <c r="D45" s="72"/>
      <c r="E45" s="286"/>
      <c r="F45" s="287"/>
      <c r="G45" s="288"/>
      <c r="H45" s="74"/>
      <c r="I45" s="73"/>
      <c r="J45" s="74"/>
      <c r="K45" s="73"/>
      <c r="L45" s="74"/>
      <c r="M45" s="75"/>
      <c r="N45" s="40"/>
    </row>
    <row r="46" spans="1:14" ht="15" thickBot="1">
      <c r="A46" s="424" t="s">
        <v>111</v>
      </c>
      <c r="B46" s="425"/>
      <c r="C46" s="76"/>
      <c r="D46" s="78">
        <f>D25+D33+D39</f>
        <v>4</v>
      </c>
      <c r="E46" s="289">
        <f>E25+E33+E39</f>
        <v>2.4444444444444446</v>
      </c>
      <c r="F46" s="289">
        <f>F25+F33+F39</f>
        <v>1.5555555555555554</v>
      </c>
      <c r="G46" s="289">
        <f>G25+G33+G39</f>
        <v>1.3333333333333335</v>
      </c>
      <c r="H46" s="76"/>
      <c r="I46" s="76"/>
      <c r="J46" s="77">
        <f>J25+J33+J39</f>
        <v>60</v>
      </c>
      <c r="K46" s="77">
        <f>K25+K33+K39</f>
        <v>30</v>
      </c>
      <c r="L46" s="77">
        <f>L25+L33+L39</f>
        <v>30</v>
      </c>
      <c r="M46" s="79">
        <f>M25+M33+M39</f>
        <v>6</v>
      </c>
      <c r="N46" s="42"/>
    </row>
    <row r="47" spans="1:14" ht="15" thickBot="1">
      <c r="A47" s="430" t="s">
        <v>28</v>
      </c>
      <c r="B47" s="431"/>
      <c r="C47" s="80"/>
      <c r="D47" s="81">
        <f>D23+D31+D37+D42</f>
        <v>30</v>
      </c>
      <c r="E47" s="290">
        <f>E23+E31+E37+E42</f>
        <v>15.759259259259261</v>
      </c>
      <c r="F47" s="290">
        <f>F23+F31+F37+F42</f>
        <v>14.240740740740739</v>
      </c>
      <c r="G47" s="290">
        <f>G23+G31+G37+G42</f>
        <v>9.703703703703702</v>
      </c>
      <c r="H47" s="82"/>
      <c r="I47" s="82"/>
      <c r="J47" s="83">
        <f>SUM(J23,J31,J37,J42)</f>
        <v>379</v>
      </c>
      <c r="K47" s="83">
        <f>SUM(K23,K31,K37,K42)</f>
        <v>154</v>
      </c>
      <c r="L47" s="83">
        <f>SUM(L23,L31,L37,L42)</f>
        <v>225</v>
      </c>
      <c r="M47" s="84">
        <f>M23+M31+M37+M42</f>
        <v>37</v>
      </c>
      <c r="N47" s="323"/>
    </row>
    <row r="48" spans="1:13" ht="14.25">
      <c r="A48" s="391" t="s">
        <v>113</v>
      </c>
      <c r="B48" s="391"/>
      <c r="C48" s="391"/>
      <c r="D48" s="391"/>
      <c r="E48" s="391"/>
      <c r="F48" s="391"/>
      <c r="G48" s="391"/>
      <c r="H48" s="391"/>
      <c r="I48" s="391"/>
      <c r="J48" s="391"/>
      <c r="K48" s="391"/>
      <c r="L48" s="391"/>
      <c r="M48" s="391"/>
    </row>
    <row r="49" spans="1:13" ht="14.25">
      <c r="A49" s="382" t="s">
        <v>110</v>
      </c>
      <c r="B49" s="382"/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</row>
    <row r="50" spans="1:13" ht="14.25">
      <c r="A50" s="382" t="s">
        <v>131</v>
      </c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</row>
    <row r="51" spans="1:13" ht="14.25">
      <c r="A51" s="4"/>
      <c r="B51" s="7"/>
      <c r="C51" s="4"/>
      <c r="D51" s="4"/>
      <c r="E51" s="4"/>
      <c r="F51" s="4"/>
      <c r="G51" s="5"/>
      <c r="H51" s="5"/>
      <c r="I51" s="5"/>
      <c r="J51" s="5"/>
      <c r="K51" s="5"/>
      <c r="L51" s="5"/>
      <c r="M51" s="5"/>
    </row>
    <row r="52" spans="1:14" ht="15.75">
      <c r="A52" s="383" t="s">
        <v>67</v>
      </c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</row>
    <row r="53" spans="1:13" ht="15">
      <c r="A53" s="390" t="s">
        <v>107</v>
      </c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</row>
    <row r="54" spans="1:13" ht="15">
      <c r="A54" s="2"/>
      <c r="B54" s="12" t="s">
        <v>0</v>
      </c>
      <c r="C54" s="12"/>
      <c r="D54" s="13"/>
      <c r="E54" s="2"/>
      <c r="F54" s="2"/>
      <c r="G54" s="2"/>
      <c r="H54" s="2"/>
      <c r="I54" s="2"/>
      <c r="J54" s="2"/>
      <c r="K54" s="2"/>
      <c r="L54" s="2"/>
      <c r="M54" s="2"/>
    </row>
    <row r="55" spans="1:13" ht="15">
      <c r="A55" s="1"/>
      <c r="B55" s="14" t="s">
        <v>1</v>
      </c>
      <c r="C55" s="14"/>
      <c r="D55" s="14"/>
      <c r="E55" s="1"/>
      <c r="F55" s="1" t="s">
        <v>139</v>
      </c>
      <c r="G55" s="1"/>
      <c r="H55" s="1"/>
      <c r="I55" s="1"/>
      <c r="J55" s="1"/>
      <c r="K55" s="1"/>
      <c r="L55" s="1"/>
      <c r="M55" s="1"/>
    </row>
    <row r="56" spans="1:13" ht="15">
      <c r="A56" s="1"/>
      <c r="B56" s="14" t="s">
        <v>2</v>
      </c>
      <c r="C56" s="14"/>
      <c r="D56" s="14"/>
      <c r="E56" s="1"/>
      <c r="F56" s="1" t="s">
        <v>137</v>
      </c>
      <c r="G56" s="1"/>
      <c r="H56" s="1"/>
      <c r="I56" s="1"/>
      <c r="J56" s="1"/>
      <c r="K56" s="1"/>
      <c r="L56" s="1"/>
      <c r="M56" s="1"/>
    </row>
    <row r="57" spans="1:13" ht="15">
      <c r="A57" s="1"/>
      <c r="B57" s="14" t="s">
        <v>68</v>
      </c>
      <c r="C57" s="14"/>
      <c r="D57" s="14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4" t="s">
        <v>106</v>
      </c>
      <c r="C58" s="14"/>
      <c r="D58" s="14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4" t="s">
        <v>129</v>
      </c>
      <c r="C59" s="14"/>
      <c r="D59" s="14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5" t="s">
        <v>3</v>
      </c>
      <c r="C60" s="1"/>
      <c r="D60" s="1"/>
      <c r="E60" s="1"/>
      <c r="F60" s="1"/>
      <c r="G60" s="5"/>
      <c r="H60" s="1"/>
      <c r="I60" s="1"/>
      <c r="J60" s="1"/>
      <c r="K60" s="1"/>
      <c r="L60" s="1"/>
      <c r="M60" s="1"/>
    </row>
    <row r="61" spans="1:13" ht="15.75" thickBot="1">
      <c r="A61" s="1"/>
      <c r="B61" s="15" t="s">
        <v>41</v>
      </c>
      <c r="C61" s="1"/>
      <c r="D61" s="1"/>
      <c r="E61" s="1"/>
      <c r="F61" s="1"/>
      <c r="G61" s="5"/>
      <c r="H61" s="1"/>
      <c r="I61" s="1"/>
      <c r="J61" s="1"/>
      <c r="K61" s="1"/>
      <c r="L61" s="1"/>
      <c r="M61" s="1"/>
    </row>
    <row r="62" spans="1:14" ht="15" thickBot="1">
      <c r="A62" s="413" t="s">
        <v>5</v>
      </c>
      <c r="B62" s="416" t="s">
        <v>6</v>
      </c>
      <c r="C62" s="419" t="s">
        <v>7</v>
      </c>
      <c r="D62" s="410" t="s">
        <v>8</v>
      </c>
      <c r="E62" s="411"/>
      <c r="F62" s="412"/>
      <c r="G62" s="398" t="s">
        <v>9</v>
      </c>
      <c r="H62" s="401" t="s">
        <v>10</v>
      </c>
      <c r="I62" s="398" t="s">
        <v>11</v>
      </c>
      <c r="J62" s="410" t="s">
        <v>12</v>
      </c>
      <c r="K62" s="411"/>
      <c r="L62" s="411"/>
      <c r="M62" s="412"/>
      <c r="N62" s="387" t="s">
        <v>130</v>
      </c>
    </row>
    <row r="63" spans="1:14" ht="15" thickBot="1">
      <c r="A63" s="414"/>
      <c r="B63" s="417"/>
      <c r="C63" s="420"/>
      <c r="D63" s="406" t="s">
        <v>13</v>
      </c>
      <c r="E63" s="399" t="s">
        <v>14</v>
      </c>
      <c r="F63" s="404" t="s">
        <v>15</v>
      </c>
      <c r="G63" s="399"/>
      <c r="H63" s="402"/>
      <c r="I63" s="399"/>
      <c r="J63" s="406" t="s">
        <v>13</v>
      </c>
      <c r="K63" s="408" t="s">
        <v>16</v>
      </c>
      <c r="L63" s="409"/>
      <c r="M63" s="380" t="s">
        <v>17</v>
      </c>
      <c r="N63" s="388"/>
    </row>
    <row r="64" spans="1:14" ht="14.25">
      <c r="A64" s="414"/>
      <c r="B64" s="417"/>
      <c r="C64" s="420"/>
      <c r="D64" s="406"/>
      <c r="E64" s="399"/>
      <c r="F64" s="404"/>
      <c r="G64" s="399"/>
      <c r="H64" s="402"/>
      <c r="I64" s="399"/>
      <c r="J64" s="406"/>
      <c r="K64" s="416" t="s">
        <v>18</v>
      </c>
      <c r="L64" s="416" t="s">
        <v>19</v>
      </c>
      <c r="M64" s="380"/>
      <c r="N64" s="388"/>
    </row>
    <row r="65" spans="1:14" ht="14.25">
      <c r="A65" s="414"/>
      <c r="B65" s="417"/>
      <c r="C65" s="420"/>
      <c r="D65" s="406"/>
      <c r="E65" s="399"/>
      <c r="F65" s="404"/>
      <c r="G65" s="399"/>
      <c r="H65" s="402"/>
      <c r="I65" s="399"/>
      <c r="J65" s="406"/>
      <c r="K65" s="417"/>
      <c r="L65" s="417"/>
      <c r="M65" s="380"/>
      <c r="N65" s="388"/>
    </row>
    <row r="66" spans="1:14" ht="14.25">
      <c r="A66" s="414"/>
      <c r="B66" s="417"/>
      <c r="C66" s="420"/>
      <c r="D66" s="406"/>
      <c r="E66" s="399"/>
      <c r="F66" s="404"/>
      <c r="G66" s="399"/>
      <c r="H66" s="402"/>
      <c r="I66" s="399"/>
      <c r="J66" s="406"/>
      <c r="K66" s="417"/>
      <c r="L66" s="417"/>
      <c r="M66" s="380"/>
      <c r="N66" s="388"/>
    </row>
    <row r="67" spans="1:14" ht="14.25">
      <c r="A67" s="414"/>
      <c r="B67" s="417"/>
      <c r="C67" s="420"/>
      <c r="D67" s="406"/>
      <c r="E67" s="399"/>
      <c r="F67" s="404"/>
      <c r="G67" s="399"/>
      <c r="H67" s="402"/>
      <c r="I67" s="399"/>
      <c r="J67" s="406"/>
      <c r="K67" s="417"/>
      <c r="L67" s="417"/>
      <c r="M67" s="380"/>
      <c r="N67" s="388"/>
    </row>
    <row r="68" spans="1:14" ht="15" thickBot="1">
      <c r="A68" s="415"/>
      <c r="B68" s="418"/>
      <c r="C68" s="421"/>
      <c r="D68" s="407"/>
      <c r="E68" s="400"/>
      <c r="F68" s="405"/>
      <c r="G68" s="400"/>
      <c r="H68" s="403"/>
      <c r="I68" s="400"/>
      <c r="J68" s="407"/>
      <c r="K68" s="418"/>
      <c r="L68" s="418"/>
      <c r="M68" s="381"/>
      <c r="N68" s="389"/>
    </row>
    <row r="69" spans="1:14" ht="15" thickBot="1">
      <c r="A69" s="44"/>
      <c r="B69" s="45" t="s">
        <v>20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392"/>
      <c r="N69" s="393"/>
    </row>
    <row r="70" spans="1:14" ht="15.75" thickBot="1">
      <c r="A70" s="384" t="s">
        <v>21</v>
      </c>
      <c r="B70" s="385"/>
      <c r="C70" s="48"/>
      <c r="D70" s="178"/>
      <c r="E70" s="178"/>
      <c r="F70" s="178"/>
      <c r="G70" s="178"/>
      <c r="H70" s="178"/>
      <c r="I70" s="178"/>
      <c r="J70" s="178"/>
      <c r="K70" s="178"/>
      <c r="L70" s="178"/>
      <c r="M70" s="378"/>
      <c r="N70" s="379"/>
    </row>
    <row r="71" spans="1:14" ht="14.25">
      <c r="A71" s="179">
        <v>1</v>
      </c>
      <c r="B71" s="86" t="s">
        <v>116</v>
      </c>
      <c r="C71" s="180" t="s">
        <v>42</v>
      </c>
      <c r="D71" s="88">
        <v>2</v>
      </c>
      <c r="E71" s="270">
        <f>(K71+L71+M71)/27</f>
        <v>1.2222222222222223</v>
      </c>
      <c r="F71" s="270">
        <f>D71-E71</f>
        <v>0.7777777777777777</v>
      </c>
      <c r="G71" s="270">
        <f>(L71+M71)/27</f>
        <v>1.2222222222222223</v>
      </c>
      <c r="H71" s="85" t="s">
        <v>135</v>
      </c>
      <c r="I71" s="181" t="s">
        <v>24</v>
      </c>
      <c r="J71" s="85">
        <f>K71+L71</f>
        <v>30</v>
      </c>
      <c r="K71" s="85"/>
      <c r="L71" s="85">
        <v>30</v>
      </c>
      <c r="M71" s="226">
        <v>3</v>
      </c>
      <c r="N71" s="34" t="s">
        <v>133</v>
      </c>
    </row>
    <row r="72" spans="1:14" ht="15" thickBot="1">
      <c r="A72" s="183">
        <v>2</v>
      </c>
      <c r="B72" s="184" t="s">
        <v>69</v>
      </c>
      <c r="C72" s="185" t="s">
        <v>42</v>
      </c>
      <c r="D72" s="186">
        <v>2</v>
      </c>
      <c r="E72" s="272">
        <f>(K72+L72+M72)/27</f>
        <v>1.2222222222222223</v>
      </c>
      <c r="F72" s="272">
        <f>D72-E72</f>
        <v>0.7777777777777777</v>
      </c>
      <c r="G72" s="272">
        <f>(L72+M72)/27</f>
        <v>0.1111111111111111</v>
      </c>
      <c r="H72" s="187" t="s">
        <v>135</v>
      </c>
      <c r="I72" s="188" t="s">
        <v>27</v>
      </c>
      <c r="J72" s="187">
        <f>K72+L72</f>
        <v>30</v>
      </c>
      <c r="K72" s="187">
        <v>30</v>
      </c>
      <c r="L72" s="187"/>
      <c r="M72" s="189">
        <v>3</v>
      </c>
      <c r="N72" s="43" t="s">
        <v>133</v>
      </c>
    </row>
    <row r="73" spans="1:14" ht="14.25">
      <c r="A73" s="422" t="s">
        <v>28</v>
      </c>
      <c r="B73" s="423"/>
      <c r="C73" s="57"/>
      <c r="D73" s="59">
        <f>SUM(D71:D72)</f>
        <v>4</v>
      </c>
      <c r="E73" s="273">
        <f>SUM(E71:E72)</f>
        <v>2.4444444444444446</v>
      </c>
      <c r="F73" s="273">
        <f>SUM(F71:F72)</f>
        <v>1.5555555555555554</v>
      </c>
      <c r="G73" s="273">
        <f>SUM(G71:G72)</f>
        <v>1.3333333333333335</v>
      </c>
      <c r="H73" s="58" t="s">
        <v>29</v>
      </c>
      <c r="I73" s="60" t="s">
        <v>29</v>
      </c>
      <c r="J73" s="58">
        <f>SUM(J71:J72)</f>
        <v>60</v>
      </c>
      <c r="K73" s="58">
        <f>SUM(K71:K72)</f>
        <v>30</v>
      </c>
      <c r="L73" s="58">
        <f>SUM(L71:L72)</f>
        <v>30</v>
      </c>
      <c r="M73" s="58">
        <f>SUM(M71:M72)</f>
        <v>6</v>
      </c>
      <c r="N73" s="319"/>
    </row>
    <row r="74" spans="1:14" ht="14.25">
      <c r="A74" s="426" t="s">
        <v>30</v>
      </c>
      <c r="B74" s="427"/>
      <c r="C74" s="190"/>
      <c r="D74" s="191"/>
      <c r="E74" s="274"/>
      <c r="F74" s="274"/>
      <c r="G74" s="274"/>
      <c r="H74" s="192" t="s">
        <v>29</v>
      </c>
      <c r="I74" s="193" t="s">
        <v>29</v>
      </c>
      <c r="J74" s="192"/>
      <c r="K74" s="192"/>
      <c r="L74" s="192">
        <f>L73</f>
        <v>30</v>
      </c>
      <c r="M74" s="193"/>
      <c r="N74" s="36"/>
    </row>
    <row r="75" spans="1:14" ht="15" thickBot="1">
      <c r="A75" s="371" t="s">
        <v>111</v>
      </c>
      <c r="B75" s="372"/>
      <c r="C75" s="194"/>
      <c r="D75" s="67">
        <f>D72+D71</f>
        <v>4</v>
      </c>
      <c r="E75" s="275">
        <f>E72+E71</f>
        <v>2.4444444444444446</v>
      </c>
      <c r="F75" s="275">
        <f>F72+F71</f>
        <v>1.5555555555555554</v>
      </c>
      <c r="G75" s="275">
        <f>G72+G71</f>
        <v>1.3333333333333335</v>
      </c>
      <c r="H75" s="67" t="s">
        <v>29</v>
      </c>
      <c r="I75" s="67" t="s">
        <v>29</v>
      </c>
      <c r="J75" s="69">
        <f>J72+J71</f>
        <v>60</v>
      </c>
      <c r="K75" s="69">
        <f>K72+K71</f>
        <v>30</v>
      </c>
      <c r="L75" s="69">
        <f>L72+L71</f>
        <v>30</v>
      </c>
      <c r="M75" s="247">
        <f>M72+M71</f>
        <v>6</v>
      </c>
      <c r="N75" s="42"/>
    </row>
    <row r="76" spans="1:14" ht="15.75" thickBot="1">
      <c r="A76" s="384" t="s">
        <v>31</v>
      </c>
      <c r="B76" s="385"/>
      <c r="C76" s="196"/>
      <c r="D76" s="197"/>
      <c r="E76" s="276"/>
      <c r="F76" s="277"/>
      <c r="G76" s="277"/>
      <c r="H76" s="49"/>
      <c r="I76" s="49"/>
      <c r="J76" s="49"/>
      <c r="K76" s="49"/>
      <c r="L76" s="49"/>
      <c r="M76" s="378"/>
      <c r="N76" s="379"/>
    </row>
    <row r="77" spans="1:14" ht="14.25">
      <c r="A77" s="179">
        <v>1</v>
      </c>
      <c r="B77" s="74" t="s">
        <v>72</v>
      </c>
      <c r="C77" s="179" t="s">
        <v>42</v>
      </c>
      <c r="D77" s="88">
        <v>3</v>
      </c>
      <c r="E77" s="270">
        <f>(K77+L77+M77)/27</f>
        <v>1.8518518518518519</v>
      </c>
      <c r="F77" s="270">
        <f>D77-E77</f>
        <v>1.1481481481481481</v>
      </c>
      <c r="G77" s="270">
        <f>(L77+M77)/27</f>
        <v>1.2962962962962963</v>
      </c>
      <c r="H77" s="85" t="s">
        <v>135</v>
      </c>
      <c r="I77" s="198" t="s">
        <v>24</v>
      </c>
      <c r="J77" s="85">
        <f>K77+L77</f>
        <v>45</v>
      </c>
      <c r="K77" s="85">
        <v>15</v>
      </c>
      <c r="L77" s="85">
        <v>30</v>
      </c>
      <c r="M77" s="246">
        <v>5</v>
      </c>
      <c r="N77" s="34" t="s">
        <v>133</v>
      </c>
    </row>
    <row r="78" spans="1:14" ht="14.25">
      <c r="A78" s="50">
        <v>2</v>
      </c>
      <c r="B78" s="199" t="s">
        <v>70</v>
      </c>
      <c r="C78" s="56" t="s">
        <v>42</v>
      </c>
      <c r="D78" s="53">
        <v>4</v>
      </c>
      <c r="E78" s="271">
        <f>(K78+L78+M78)/27</f>
        <v>1.8518518518518519</v>
      </c>
      <c r="F78" s="271">
        <f>D78-E78</f>
        <v>2.148148148148148</v>
      </c>
      <c r="G78" s="271">
        <f>(L78+M78)/27</f>
        <v>1.2962962962962963</v>
      </c>
      <c r="H78" s="50" t="s">
        <v>33</v>
      </c>
      <c r="I78" s="52" t="s">
        <v>24</v>
      </c>
      <c r="J78" s="50">
        <f>K78+L78</f>
        <v>45</v>
      </c>
      <c r="K78" s="50">
        <v>15</v>
      </c>
      <c r="L78" s="50">
        <v>30</v>
      </c>
      <c r="M78" s="90">
        <v>5</v>
      </c>
      <c r="N78" s="35" t="s">
        <v>133</v>
      </c>
    </row>
    <row r="79" spans="1:14" ht="15" thickBot="1">
      <c r="A79" s="50">
        <v>3</v>
      </c>
      <c r="B79" s="199" t="s">
        <v>73</v>
      </c>
      <c r="C79" s="56" t="s">
        <v>42</v>
      </c>
      <c r="D79" s="53">
        <v>4</v>
      </c>
      <c r="E79" s="272">
        <f>(K79+L79+M79)/27</f>
        <v>2.4074074074074074</v>
      </c>
      <c r="F79" s="271">
        <f>D79-E79</f>
        <v>1.5925925925925926</v>
      </c>
      <c r="G79" s="272">
        <f>(L79+M79)/27</f>
        <v>1.2962962962962963</v>
      </c>
      <c r="H79" s="50" t="s">
        <v>33</v>
      </c>
      <c r="I79" s="52" t="s">
        <v>24</v>
      </c>
      <c r="J79" s="50">
        <f>K79+L79</f>
        <v>60</v>
      </c>
      <c r="K79" s="50">
        <v>30</v>
      </c>
      <c r="L79" s="50">
        <v>30</v>
      </c>
      <c r="M79" s="90">
        <v>5</v>
      </c>
      <c r="N79" s="43" t="s">
        <v>132</v>
      </c>
    </row>
    <row r="80" spans="1:14" ht="14.25">
      <c r="A80" s="422" t="s">
        <v>28</v>
      </c>
      <c r="B80" s="423"/>
      <c r="C80" s="57"/>
      <c r="D80" s="59">
        <f>SUM(D77:D79)</f>
        <v>11</v>
      </c>
      <c r="E80" s="273">
        <f>SUM(E77:E79)</f>
        <v>6.111111111111111</v>
      </c>
      <c r="F80" s="273">
        <f>SUM(F77:F79)</f>
        <v>4.888888888888888</v>
      </c>
      <c r="G80" s="273">
        <f>SUM(G77:G79)</f>
        <v>3.888888888888889</v>
      </c>
      <c r="H80" s="58" t="s">
        <v>29</v>
      </c>
      <c r="I80" s="60" t="s">
        <v>29</v>
      </c>
      <c r="J80" s="58">
        <f>SUM(J77:J79)</f>
        <v>150</v>
      </c>
      <c r="K80" s="58">
        <f>SUM(K77:K79)</f>
        <v>60</v>
      </c>
      <c r="L80" s="58">
        <f>SUM(L77:L79)</f>
        <v>90</v>
      </c>
      <c r="M80" s="61">
        <f>SUM(M77:M79)</f>
        <v>15</v>
      </c>
      <c r="N80" s="319"/>
    </row>
    <row r="81" spans="1:14" ht="14.25">
      <c r="A81" s="394" t="s">
        <v>30</v>
      </c>
      <c r="B81" s="395"/>
      <c r="C81" s="62"/>
      <c r="D81" s="200"/>
      <c r="E81" s="278"/>
      <c r="F81" s="278"/>
      <c r="G81" s="278"/>
      <c r="H81" s="63" t="s">
        <v>29</v>
      </c>
      <c r="I81" s="64" t="s">
        <v>29</v>
      </c>
      <c r="J81" s="63"/>
      <c r="K81" s="63"/>
      <c r="L81" s="63">
        <f>L80</f>
        <v>90</v>
      </c>
      <c r="M81" s="64"/>
      <c r="N81" s="36"/>
    </row>
    <row r="82" spans="1:14" ht="15" thickBot="1">
      <c r="A82" s="396" t="s">
        <v>36</v>
      </c>
      <c r="B82" s="397"/>
      <c r="C82" s="65"/>
      <c r="D82" s="67"/>
      <c r="E82" s="275"/>
      <c r="F82" s="275"/>
      <c r="G82" s="275"/>
      <c r="H82" s="66" t="s">
        <v>29</v>
      </c>
      <c r="I82" s="68" t="s">
        <v>29</v>
      </c>
      <c r="J82" s="66"/>
      <c r="K82" s="66"/>
      <c r="L82" s="66"/>
      <c r="M82" s="245"/>
      <c r="N82" s="42"/>
    </row>
    <row r="83" spans="1:14" ht="15.75" thickBot="1">
      <c r="A83" s="384" t="s">
        <v>37</v>
      </c>
      <c r="B83" s="385"/>
      <c r="C83" s="196"/>
      <c r="D83" s="201"/>
      <c r="E83" s="49"/>
      <c r="F83" s="49"/>
      <c r="G83" s="49"/>
      <c r="H83" s="49"/>
      <c r="I83" s="49"/>
      <c r="J83" s="49"/>
      <c r="K83" s="49"/>
      <c r="L83" s="49"/>
      <c r="M83" s="378"/>
      <c r="N83" s="379"/>
    </row>
    <row r="84" spans="1:14" ht="14.25">
      <c r="A84" s="50">
        <v>1</v>
      </c>
      <c r="B84" s="51" t="s">
        <v>75</v>
      </c>
      <c r="C84" s="235" t="s">
        <v>42</v>
      </c>
      <c r="D84" s="88">
        <v>3</v>
      </c>
      <c r="E84" s="271">
        <f>(K84+L84+M84)/27</f>
        <v>1.8518518518518519</v>
      </c>
      <c r="F84" s="271">
        <f>D84-E84</f>
        <v>1.1481481481481481</v>
      </c>
      <c r="G84" s="271">
        <f>(L84+M84)/27</f>
        <v>1.2962962962962963</v>
      </c>
      <c r="H84" s="56" t="s">
        <v>135</v>
      </c>
      <c r="I84" s="85" t="s">
        <v>24</v>
      </c>
      <c r="J84" s="56">
        <f>K84+L84</f>
        <v>45</v>
      </c>
      <c r="K84" s="85">
        <v>15</v>
      </c>
      <c r="L84" s="55">
        <v>30</v>
      </c>
      <c r="M84" s="246">
        <v>5</v>
      </c>
      <c r="N84" s="34" t="s">
        <v>133</v>
      </c>
    </row>
    <row r="85" spans="1:14" ht="14.25">
      <c r="A85" s="224">
        <v>2</v>
      </c>
      <c r="B85" s="184" t="s">
        <v>76</v>
      </c>
      <c r="C85" s="324" t="s">
        <v>42</v>
      </c>
      <c r="D85" s="53">
        <v>4</v>
      </c>
      <c r="E85" s="271">
        <f>(K85+L85+M85)/27</f>
        <v>2.4074074074074074</v>
      </c>
      <c r="F85" s="271">
        <f>D85-E85</f>
        <v>1.5925925925925926</v>
      </c>
      <c r="G85" s="271">
        <f>(L85+M85)/27</f>
        <v>1.2962962962962963</v>
      </c>
      <c r="H85" s="56" t="s">
        <v>135</v>
      </c>
      <c r="I85" s="50" t="s">
        <v>24</v>
      </c>
      <c r="J85" s="56">
        <f>K85+L85</f>
        <v>60</v>
      </c>
      <c r="K85" s="50">
        <v>30</v>
      </c>
      <c r="L85" s="55">
        <v>30</v>
      </c>
      <c r="M85" s="90">
        <v>5</v>
      </c>
      <c r="N85" s="35" t="s">
        <v>132</v>
      </c>
    </row>
    <row r="86" spans="1:14" ht="14.25">
      <c r="A86" s="50">
        <v>3</v>
      </c>
      <c r="B86" s="51" t="s">
        <v>119</v>
      </c>
      <c r="C86" s="56" t="s">
        <v>42</v>
      </c>
      <c r="D86" s="53">
        <v>3</v>
      </c>
      <c r="E86" s="271">
        <f>(K86+L86+M86)/27</f>
        <v>1.8518518518518519</v>
      </c>
      <c r="F86" s="271">
        <f>D86-E86</f>
        <v>1.1481481481481481</v>
      </c>
      <c r="G86" s="271">
        <f>(L86+M86)/27</f>
        <v>1.2962962962962963</v>
      </c>
      <c r="H86" s="56" t="s">
        <v>135</v>
      </c>
      <c r="I86" s="50" t="s">
        <v>24</v>
      </c>
      <c r="J86" s="56">
        <f>K86+L86</f>
        <v>45</v>
      </c>
      <c r="K86" s="50">
        <v>15</v>
      </c>
      <c r="L86" s="55">
        <v>30</v>
      </c>
      <c r="M86" s="90">
        <v>5</v>
      </c>
      <c r="N86" s="35" t="s">
        <v>132</v>
      </c>
    </row>
    <row r="87" spans="1:14" ht="14.25">
      <c r="A87" s="224">
        <v>4</v>
      </c>
      <c r="B87" s="75" t="s">
        <v>81</v>
      </c>
      <c r="C87" s="179" t="s">
        <v>42</v>
      </c>
      <c r="D87" s="225">
        <v>4</v>
      </c>
      <c r="E87" s="271">
        <f>(K87+L87+M87)/27</f>
        <v>1.8518518518518519</v>
      </c>
      <c r="F87" s="325">
        <f>D87-E87</f>
        <v>2.148148148148148</v>
      </c>
      <c r="G87" s="271">
        <f>(L87+M87)/27</f>
        <v>1.2962962962962963</v>
      </c>
      <c r="H87" s="179" t="s">
        <v>33</v>
      </c>
      <c r="I87" s="226" t="s">
        <v>24</v>
      </c>
      <c r="J87" s="179">
        <f>K87+L87</f>
        <v>45</v>
      </c>
      <c r="K87" s="226">
        <v>15</v>
      </c>
      <c r="L87" s="235">
        <v>30</v>
      </c>
      <c r="M87" s="246">
        <v>5</v>
      </c>
      <c r="N87" s="35" t="s">
        <v>132</v>
      </c>
    </row>
    <row r="88" spans="1:14" ht="15" thickBot="1">
      <c r="A88" s="63">
        <v>5</v>
      </c>
      <c r="B88" s="326" t="s">
        <v>128</v>
      </c>
      <c r="C88" s="327" t="s">
        <v>42</v>
      </c>
      <c r="D88" s="328">
        <v>1</v>
      </c>
      <c r="E88" s="271">
        <f>(K88+L88+M88)/27</f>
        <v>0.6666666666666666</v>
      </c>
      <c r="F88" s="325">
        <f>D88-E88</f>
        <v>0.33333333333333337</v>
      </c>
      <c r="G88" s="271">
        <f>(L88+M88)/27</f>
        <v>0.1111111111111111</v>
      </c>
      <c r="H88" s="327" t="s">
        <v>135</v>
      </c>
      <c r="I88" s="329" t="s">
        <v>24</v>
      </c>
      <c r="J88" s="179">
        <f>K88+L88</f>
        <v>15</v>
      </c>
      <c r="K88" s="329">
        <v>15</v>
      </c>
      <c r="L88" s="31"/>
      <c r="M88" s="330">
        <v>3</v>
      </c>
      <c r="N88" s="322" t="s">
        <v>132</v>
      </c>
    </row>
    <row r="89" spans="1:14" ht="14.25">
      <c r="A89" s="422" t="s">
        <v>28</v>
      </c>
      <c r="B89" s="423"/>
      <c r="C89" s="57"/>
      <c r="D89" s="59">
        <f>D84+D85+D86+D87+D88</f>
        <v>15</v>
      </c>
      <c r="E89" s="273">
        <f aca="true" t="shared" si="0" ref="E89:M89">E84+E85+E86+E87+E88</f>
        <v>8.62962962962963</v>
      </c>
      <c r="F89" s="273">
        <f t="shared" si="0"/>
        <v>6.370370370370369</v>
      </c>
      <c r="G89" s="273">
        <f t="shared" si="0"/>
        <v>5.296296296296296</v>
      </c>
      <c r="H89" s="59" t="s">
        <v>29</v>
      </c>
      <c r="I89" s="59" t="s">
        <v>29</v>
      </c>
      <c r="J89" s="59">
        <f t="shared" si="0"/>
        <v>210</v>
      </c>
      <c r="K89" s="59">
        <f t="shared" si="0"/>
        <v>90</v>
      </c>
      <c r="L89" s="59">
        <f t="shared" si="0"/>
        <v>120</v>
      </c>
      <c r="M89" s="59">
        <f t="shared" si="0"/>
        <v>23</v>
      </c>
      <c r="N89" s="40"/>
    </row>
    <row r="90" spans="1:14" ht="14.25">
      <c r="A90" s="394" t="s">
        <v>30</v>
      </c>
      <c r="B90" s="395"/>
      <c r="C90" s="62"/>
      <c r="D90" s="200"/>
      <c r="E90" s="278"/>
      <c r="F90" s="278"/>
      <c r="G90" s="278"/>
      <c r="H90" s="63" t="s">
        <v>29</v>
      </c>
      <c r="I90" s="64" t="s">
        <v>29</v>
      </c>
      <c r="J90" s="63"/>
      <c r="K90" s="63"/>
      <c r="L90" s="63">
        <f>L89</f>
        <v>120</v>
      </c>
      <c r="M90" s="64"/>
      <c r="N90" s="36"/>
    </row>
    <row r="91" spans="1:14" ht="15" thickBot="1">
      <c r="A91" s="396" t="s">
        <v>36</v>
      </c>
      <c r="B91" s="397"/>
      <c r="C91" s="65"/>
      <c r="D91" s="67">
        <v>1</v>
      </c>
      <c r="E91" s="275">
        <v>0.67</v>
      </c>
      <c r="F91" s="275">
        <v>0.33</v>
      </c>
      <c r="G91" s="275">
        <v>0.11</v>
      </c>
      <c r="H91" s="66" t="s">
        <v>29</v>
      </c>
      <c r="I91" s="68" t="s">
        <v>29</v>
      </c>
      <c r="J91" s="66">
        <v>15</v>
      </c>
      <c r="K91" s="66">
        <v>15</v>
      </c>
      <c r="L91" s="66"/>
      <c r="M91" s="69">
        <v>3</v>
      </c>
      <c r="N91" s="42"/>
    </row>
    <row r="92" spans="1:14" ht="15" thickBot="1">
      <c r="A92" s="203"/>
      <c r="B92" s="46"/>
      <c r="C92" s="46"/>
      <c r="D92" s="204"/>
      <c r="E92" s="282"/>
      <c r="F92" s="283"/>
      <c r="G92" s="284"/>
      <c r="H92" s="206"/>
      <c r="I92" s="207"/>
      <c r="J92" s="205"/>
      <c r="K92" s="205"/>
      <c r="L92" s="205"/>
      <c r="M92" s="244"/>
      <c r="N92" s="33"/>
    </row>
    <row r="93" spans="1:14" ht="15.75" thickBot="1">
      <c r="A93" s="384" t="s">
        <v>44</v>
      </c>
      <c r="B93" s="385"/>
      <c r="C93" s="49"/>
      <c r="D93" s="70"/>
      <c r="E93" s="285"/>
      <c r="F93" s="285"/>
      <c r="G93" s="285"/>
      <c r="H93" s="70"/>
      <c r="I93" s="70"/>
      <c r="J93" s="49"/>
      <c r="K93" s="49"/>
      <c r="L93" s="49"/>
      <c r="M93" s="378"/>
      <c r="N93" s="379"/>
    </row>
    <row r="94" spans="1:14" ht="14.25">
      <c r="A94" s="430" t="s">
        <v>30</v>
      </c>
      <c r="B94" s="431"/>
      <c r="C94" s="71"/>
      <c r="D94" s="72"/>
      <c r="E94" s="286"/>
      <c r="F94" s="287"/>
      <c r="G94" s="288"/>
      <c r="H94" s="74"/>
      <c r="I94" s="73"/>
      <c r="J94" s="74"/>
      <c r="K94" s="73"/>
      <c r="L94" s="74"/>
      <c r="M94" s="75"/>
      <c r="N94" s="40"/>
    </row>
    <row r="95" spans="1:14" ht="15" thickBot="1">
      <c r="A95" s="432" t="s">
        <v>111</v>
      </c>
      <c r="B95" s="433"/>
      <c r="C95" s="76"/>
      <c r="D95" s="78">
        <f>D75+D82+D91</f>
        <v>5</v>
      </c>
      <c r="E95" s="289">
        <f>E75+E82+E91</f>
        <v>3.1144444444444446</v>
      </c>
      <c r="F95" s="289">
        <f>F75+F82+F91</f>
        <v>1.8855555555555554</v>
      </c>
      <c r="G95" s="289">
        <f>G75+G82+G91</f>
        <v>1.4433333333333336</v>
      </c>
      <c r="H95" s="76"/>
      <c r="I95" s="76"/>
      <c r="J95" s="77">
        <f>J75+J82+J91</f>
        <v>75</v>
      </c>
      <c r="K95" s="77">
        <f>K75+K82+K91</f>
        <v>45</v>
      </c>
      <c r="L95" s="77">
        <f>L75+L82+L91</f>
        <v>30</v>
      </c>
      <c r="M95" s="79">
        <f>M75+M82+M91</f>
        <v>9</v>
      </c>
      <c r="N95" s="42"/>
    </row>
    <row r="96" spans="1:14" ht="15" thickBot="1">
      <c r="A96" s="434" t="s">
        <v>28</v>
      </c>
      <c r="B96" s="435"/>
      <c r="C96" s="208"/>
      <c r="D96" s="209">
        <f>D73+D80+D89</f>
        <v>30</v>
      </c>
      <c r="E96" s="291">
        <f>E73+E80+E89</f>
        <v>17.185185185185183</v>
      </c>
      <c r="F96" s="291">
        <f>F73+F80+F89</f>
        <v>12.814814814814813</v>
      </c>
      <c r="G96" s="291">
        <f>G73+G80+G89</f>
        <v>10.518518518518519</v>
      </c>
      <c r="H96" s="82"/>
      <c r="I96" s="82"/>
      <c r="J96" s="83">
        <f>SUM(J89,J80,J73)</f>
        <v>420</v>
      </c>
      <c r="K96" s="83">
        <f>SUM(K89,K80,K73)</f>
        <v>180</v>
      </c>
      <c r="L96" s="83">
        <f>SUM(L89,L80,L73)</f>
        <v>240</v>
      </c>
      <c r="M96" s="84">
        <f>M73+M80+M89</f>
        <v>44</v>
      </c>
      <c r="N96" s="323"/>
    </row>
    <row r="97" spans="1:13" ht="14.25">
      <c r="A97" s="391" t="s">
        <v>113</v>
      </c>
      <c r="B97" s="391"/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391"/>
    </row>
    <row r="98" spans="1:13" ht="14.25">
      <c r="A98" s="382" t="s">
        <v>110</v>
      </c>
      <c r="B98" s="382"/>
      <c r="C98" s="382"/>
      <c r="D98" s="382"/>
      <c r="E98" s="382"/>
      <c r="F98" s="382"/>
      <c r="G98" s="382"/>
      <c r="H98" s="382"/>
      <c r="I98" s="382"/>
      <c r="J98" s="382"/>
      <c r="K98" s="382"/>
      <c r="L98" s="382"/>
      <c r="M98" s="382"/>
    </row>
    <row r="99" spans="1:13" ht="14.25">
      <c r="A99" s="382" t="s">
        <v>131</v>
      </c>
      <c r="B99" s="382"/>
      <c r="C99" s="382"/>
      <c r="D99" s="382"/>
      <c r="E99" s="382"/>
      <c r="F99" s="382"/>
      <c r="G99" s="382"/>
      <c r="H99" s="382"/>
      <c r="I99" s="382"/>
      <c r="J99" s="382"/>
      <c r="K99" s="382"/>
      <c r="L99" s="382"/>
      <c r="M99" s="382"/>
    </row>
    <row r="100" spans="1:13" ht="14.25">
      <c r="A100" s="7"/>
      <c r="B100" s="7"/>
      <c r="C100" s="7"/>
      <c r="D100" s="7"/>
      <c r="E100" s="7"/>
      <c r="F100" s="4"/>
      <c r="G100" s="5"/>
      <c r="H100" s="5"/>
      <c r="I100" s="5"/>
      <c r="J100" s="5"/>
      <c r="K100" s="5"/>
      <c r="L100" s="5"/>
      <c r="M100" s="5"/>
    </row>
    <row r="101" spans="1:13" ht="14.25">
      <c r="A101" s="7"/>
      <c r="B101" s="7"/>
      <c r="C101" s="7"/>
      <c r="D101" s="7"/>
      <c r="E101" s="7"/>
      <c r="F101" s="4"/>
      <c r="G101" s="5"/>
      <c r="H101" s="5"/>
      <c r="I101" s="5"/>
      <c r="J101" s="5"/>
      <c r="K101" s="5"/>
      <c r="L101" s="5"/>
      <c r="M101" s="5"/>
    </row>
    <row r="102" spans="1:14" ht="15.75">
      <c r="A102" s="383" t="s">
        <v>67</v>
      </c>
      <c r="B102" s="383"/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</row>
    <row r="103" spans="1:13" ht="15">
      <c r="A103" s="390" t="s">
        <v>107</v>
      </c>
      <c r="B103" s="390"/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</row>
    <row r="104" spans="1:13" ht="15">
      <c r="A104" s="2"/>
      <c r="B104" s="21" t="s">
        <v>45</v>
      </c>
      <c r="C104" s="12"/>
      <c r="D104" s="13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">
      <c r="A105" s="1"/>
      <c r="B105" s="3" t="s">
        <v>46</v>
      </c>
      <c r="C105" s="14"/>
      <c r="D105" s="14"/>
      <c r="E105" s="1"/>
      <c r="F105" s="1" t="s">
        <v>139</v>
      </c>
      <c r="G105" s="1"/>
      <c r="H105" s="1"/>
      <c r="I105" s="1"/>
      <c r="J105" s="1"/>
      <c r="K105" s="1"/>
      <c r="L105" s="1"/>
      <c r="M105" s="1"/>
    </row>
    <row r="106" spans="1:13" ht="15.75">
      <c r="A106" s="1"/>
      <c r="B106" s="3" t="s">
        <v>47</v>
      </c>
      <c r="C106" s="23"/>
      <c r="D106" s="14"/>
      <c r="F106" s="1" t="s">
        <v>137</v>
      </c>
      <c r="G106" s="22"/>
      <c r="H106" s="22"/>
      <c r="I106" s="22"/>
      <c r="J106" s="22"/>
      <c r="K106" s="22"/>
      <c r="L106" s="22"/>
      <c r="M106" s="22"/>
    </row>
    <row r="107" spans="1:13" ht="15">
      <c r="A107" s="1"/>
      <c r="B107" s="3" t="s">
        <v>77</v>
      </c>
      <c r="C107" s="23"/>
      <c r="D107" s="14"/>
      <c r="F107" s="24"/>
      <c r="G107" s="24"/>
      <c r="H107" s="24"/>
      <c r="I107" s="24"/>
      <c r="J107" s="24"/>
      <c r="K107" s="24"/>
      <c r="L107" s="24"/>
      <c r="M107" s="1"/>
    </row>
    <row r="108" spans="1:13" ht="15">
      <c r="A108" s="1"/>
      <c r="B108" s="14" t="s">
        <v>106</v>
      </c>
      <c r="C108" s="14"/>
      <c r="D108" s="14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1"/>
      <c r="B109" s="14" t="s">
        <v>129</v>
      </c>
      <c r="C109" s="14"/>
      <c r="D109" s="14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1"/>
      <c r="B110" s="15" t="s">
        <v>109</v>
      </c>
      <c r="C110" s="14"/>
      <c r="D110" s="14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.75" thickBot="1">
      <c r="A111" s="1"/>
      <c r="B111" s="15" t="s">
        <v>108</v>
      </c>
      <c r="C111" s="1"/>
      <c r="D111" s="1"/>
      <c r="E111" s="1"/>
      <c r="F111" s="1"/>
      <c r="G111" s="5"/>
      <c r="H111" s="1"/>
      <c r="I111" s="1"/>
      <c r="J111" s="1"/>
      <c r="K111" s="1"/>
      <c r="L111" s="1"/>
      <c r="M111" s="1"/>
    </row>
    <row r="112" spans="1:14" ht="15" thickBot="1">
      <c r="A112" s="458" t="s">
        <v>5</v>
      </c>
      <c r="B112" s="375" t="s">
        <v>6</v>
      </c>
      <c r="C112" s="451" t="s">
        <v>7</v>
      </c>
      <c r="D112" s="436" t="s">
        <v>8</v>
      </c>
      <c r="E112" s="437"/>
      <c r="F112" s="438"/>
      <c r="G112" s="441" t="s">
        <v>9</v>
      </c>
      <c r="H112" s="444" t="s">
        <v>10</v>
      </c>
      <c r="I112" s="441" t="s">
        <v>11</v>
      </c>
      <c r="J112" s="436" t="s">
        <v>12</v>
      </c>
      <c r="K112" s="437"/>
      <c r="L112" s="437"/>
      <c r="M112" s="438"/>
      <c r="N112" s="387" t="s">
        <v>130</v>
      </c>
    </row>
    <row r="113" spans="1:14" ht="15" thickBot="1">
      <c r="A113" s="459"/>
      <c r="B113" s="376"/>
      <c r="C113" s="452"/>
      <c r="D113" s="447" t="s">
        <v>13</v>
      </c>
      <c r="E113" s="442" t="s">
        <v>14</v>
      </c>
      <c r="F113" s="439" t="s">
        <v>15</v>
      </c>
      <c r="G113" s="442"/>
      <c r="H113" s="445"/>
      <c r="I113" s="442"/>
      <c r="J113" s="447" t="s">
        <v>13</v>
      </c>
      <c r="K113" s="449" t="s">
        <v>16</v>
      </c>
      <c r="L113" s="450"/>
      <c r="M113" s="373" t="s">
        <v>17</v>
      </c>
      <c r="N113" s="388"/>
    </row>
    <row r="114" spans="1:14" ht="14.25">
      <c r="A114" s="459"/>
      <c r="B114" s="376"/>
      <c r="C114" s="452"/>
      <c r="D114" s="447"/>
      <c r="E114" s="442"/>
      <c r="F114" s="439"/>
      <c r="G114" s="442"/>
      <c r="H114" s="445"/>
      <c r="I114" s="442"/>
      <c r="J114" s="447"/>
      <c r="K114" s="375" t="s">
        <v>18</v>
      </c>
      <c r="L114" s="375" t="s">
        <v>19</v>
      </c>
      <c r="M114" s="373"/>
      <c r="N114" s="388"/>
    </row>
    <row r="115" spans="1:14" ht="14.25">
      <c r="A115" s="459"/>
      <c r="B115" s="376"/>
      <c r="C115" s="452"/>
      <c r="D115" s="447"/>
      <c r="E115" s="442"/>
      <c r="F115" s="439"/>
      <c r="G115" s="442"/>
      <c r="H115" s="445"/>
      <c r="I115" s="442"/>
      <c r="J115" s="447"/>
      <c r="K115" s="376"/>
      <c r="L115" s="376"/>
      <c r="M115" s="373"/>
      <c r="N115" s="388"/>
    </row>
    <row r="116" spans="1:14" ht="15" thickBot="1">
      <c r="A116" s="460"/>
      <c r="B116" s="377"/>
      <c r="C116" s="453"/>
      <c r="D116" s="448"/>
      <c r="E116" s="443"/>
      <c r="F116" s="440"/>
      <c r="G116" s="443"/>
      <c r="H116" s="446"/>
      <c r="I116" s="443"/>
      <c r="J116" s="448"/>
      <c r="K116" s="377"/>
      <c r="L116" s="377"/>
      <c r="M116" s="374"/>
      <c r="N116" s="389"/>
    </row>
    <row r="117" spans="1:14" ht="15" thickBot="1">
      <c r="A117" s="44"/>
      <c r="B117" s="45" t="s">
        <v>20</v>
      </c>
      <c r="C117" s="46"/>
      <c r="D117" s="46"/>
      <c r="E117" s="46"/>
      <c r="F117" s="46"/>
      <c r="G117" s="46"/>
      <c r="H117" s="46"/>
      <c r="I117" s="46"/>
      <c r="J117" s="46"/>
      <c r="K117" s="46"/>
      <c r="L117" s="243"/>
      <c r="M117" s="369"/>
      <c r="N117" s="370"/>
    </row>
    <row r="118" spans="1:14" ht="15" thickBot="1">
      <c r="A118" s="454" t="s">
        <v>21</v>
      </c>
      <c r="B118" s="455"/>
      <c r="C118" s="131"/>
      <c r="D118" s="132"/>
      <c r="E118" s="132"/>
      <c r="F118" s="132"/>
      <c r="G118" s="132"/>
      <c r="H118" s="132"/>
      <c r="I118" s="132"/>
      <c r="J118" s="132"/>
      <c r="K118" s="132"/>
      <c r="L118" s="148"/>
      <c r="M118" s="367"/>
      <c r="N118" s="368"/>
    </row>
    <row r="119" spans="1:14" ht="15" thickBot="1">
      <c r="A119" s="179">
        <v>1</v>
      </c>
      <c r="B119" s="86" t="s">
        <v>116</v>
      </c>
      <c r="C119" s="180" t="s">
        <v>48</v>
      </c>
      <c r="D119" s="88">
        <v>2</v>
      </c>
      <c r="E119" s="270">
        <f>(K119+L119+M119)/27</f>
        <v>1.2222222222222223</v>
      </c>
      <c r="F119" s="270">
        <f>D119-E119</f>
        <v>0.7777777777777777</v>
      </c>
      <c r="G119" s="270">
        <f>(L119+M119)/27</f>
        <v>1.2222222222222223</v>
      </c>
      <c r="H119" s="85" t="s">
        <v>135</v>
      </c>
      <c r="I119" s="181" t="s">
        <v>24</v>
      </c>
      <c r="J119" s="85">
        <f>K119+L119</f>
        <v>30</v>
      </c>
      <c r="K119" s="85"/>
      <c r="L119" s="85">
        <v>30</v>
      </c>
      <c r="M119" s="85">
        <v>3</v>
      </c>
      <c r="N119" s="34" t="s">
        <v>133</v>
      </c>
    </row>
    <row r="120" spans="1:14" ht="14.25">
      <c r="A120" s="456" t="s">
        <v>28</v>
      </c>
      <c r="B120" s="457"/>
      <c r="C120" s="135"/>
      <c r="D120" s="136">
        <f>SUM(D119:D119)</f>
        <v>2</v>
      </c>
      <c r="E120" s="167">
        <f>SUM(E119:E119)</f>
        <v>1.2222222222222223</v>
      </c>
      <c r="F120" s="167">
        <f>SUM(F119:F119)</f>
        <v>0.7777777777777777</v>
      </c>
      <c r="G120" s="167">
        <f>SUM(G119:G119)</f>
        <v>1.2222222222222223</v>
      </c>
      <c r="H120" s="137" t="s">
        <v>29</v>
      </c>
      <c r="I120" s="138" t="s">
        <v>29</v>
      </c>
      <c r="J120" s="137">
        <f>SUM(J119:J119)</f>
        <v>30</v>
      </c>
      <c r="K120" s="137">
        <f>SUM(K119:K119)</f>
        <v>0</v>
      </c>
      <c r="L120" s="137">
        <f>SUM(L119:L119)</f>
        <v>30</v>
      </c>
      <c r="M120" s="137">
        <f>SUM(M119:M119)</f>
        <v>3</v>
      </c>
      <c r="N120" s="40"/>
    </row>
    <row r="121" spans="1:14" ht="14.25">
      <c r="A121" s="461" t="s">
        <v>30</v>
      </c>
      <c r="B121" s="462"/>
      <c r="C121" s="139"/>
      <c r="D121" s="140"/>
      <c r="E121" s="292"/>
      <c r="F121" s="292"/>
      <c r="G121" s="292"/>
      <c r="H121" s="141" t="s">
        <v>29</v>
      </c>
      <c r="I121" s="142" t="s">
        <v>29</v>
      </c>
      <c r="J121" s="141"/>
      <c r="K121" s="141"/>
      <c r="L121" s="141"/>
      <c r="M121" s="142"/>
      <c r="N121" s="36"/>
    </row>
    <row r="122" spans="1:14" ht="15" thickBot="1">
      <c r="A122" s="371" t="s">
        <v>36</v>
      </c>
      <c r="B122" s="372"/>
      <c r="C122" s="143"/>
      <c r="D122" s="144"/>
      <c r="E122" s="293"/>
      <c r="F122" s="293"/>
      <c r="G122" s="293"/>
      <c r="H122" s="144" t="s">
        <v>29</v>
      </c>
      <c r="I122" s="144" t="s">
        <v>29</v>
      </c>
      <c r="J122" s="144"/>
      <c r="K122" s="144"/>
      <c r="L122" s="144"/>
      <c r="M122" s="248"/>
      <c r="N122" s="42"/>
    </row>
    <row r="123" spans="1:14" ht="15" thickBot="1">
      <c r="A123" s="454" t="s">
        <v>31</v>
      </c>
      <c r="B123" s="455"/>
      <c r="C123" s="146"/>
      <c r="D123" s="147"/>
      <c r="E123" s="294"/>
      <c r="F123" s="295"/>
      <c r="G123" s="295"/>
      <c r="H123" s="148"/>
      <c r="I123" s="148"/>
      <c r="J123" s="148"/>
      <c r="K123" s="148"/>
      <c r="L123" s="148"/>
      <c r="M123" s="367"/>
      <c r="N123" s="368"/>
    </row>
    <row r="124" spans="1:14" ht="14.25">
      <c r="A124" s="50">
        <v>1</v>
      </c>
      <c r="B124" s="199" t="s">
        <v>74</v>
      </c>
      <c r="C124" s="56" t="s">
        <v>48</v>
      </c>
      <c r="D124" s="186">
        <v>3</v>
      </c>
      <c r="E124" s="296">
        <f>(K124+L124+M124)/27</f>
        <v>1.8518518518518519</v>
      </c>
      <c r="F124" s="296">
        <f>D124-E124</f>
        <v>1.1481481481481481</v>
      </c>
      <c r="G124" s="296">
        <f>(L124+M124)/27</f>
        <v>1.2962962962962963</v>
      </c>
      <c r="H124" s="187" t="s">
        <v>135</v>
      </c>
      <c r="I124" s="232" t="s">
        <v>24</v>
      </c>
      <c r="J124" s="187">
        <f>K124+L124</f>
        <v>45</v>
      </c>
      <c r="K124" s="187">
        <v>15</v>
      </c>
      <c r="L124" s="187">
        <v>30</v>
      </c>
      <c r="M124" s="249">
        <v>5</v>
      </c>
      <c r="N124" s="34" t="s">
        <v>132</v>
      </c>
    </row>
    <row r="125" spans="1:14" ht="15" thickBot="1">
      <c r="A125" s="179">
        <v>2</v>
      </c>
      <c r="B125" s="74" t="s">
        <v>78</v>
      </c>
      <c r="C125" s="179" t="s">
        <v>48</v>
      </c>
      <c r="D125" s="91">
        <v>3.5</v>
      </c>
      <c r="E125" s="296">
        <f>(K125+L125+M125)/27</f>
        <v>1.8518518518518519</v>
      </c>
      <c r="F125" s="272">
        <f>D125-E125</f>
        <v>1.6481481481481481</v>
      </c>
      <c r="G125" s="296">
        <f>(L125+M125)/27</f>
        <v>1.2962962962962963</v>
      </c>
      <c r="H125" s="189" t="s">
        <v>33</v>
      </c>
      <c r="I125" s="233" t="s">
        <v>24</v>
      </c>
      <c r="J125" s="189">
        <f>K125+L125</f>
        <v>45</v>
      </c>
      <c r="K125" s="189">
        <v>15</v>
      </c>
      <c r="L125" s="189">
        <v>30</v>
      </c>
      <c r="M125" s="219">
        <v>5</v>
      </c>
      <c r="N125" s="43" t="s">
        <v>134</v>
      </c>
    </row>
    <row r="126" spans="1:14" ht="14.25">
      <c r="A126" s="456" t="s">
        <v>28</v>
      </c>
      <c r="B126" s="457"/>
      <c r="C126" s="135"/>
      <c r="D126" s="136">
        <f>D124+D125</f>
        <v>6.5</v>
      </c>
      <c r="E126" s="167">
        <f>E124+E125</f>
        <v>3.7037037037037037</v>
      </c>
      <c r="F126" s="167">
        <f>F124+F125</f>
        <v>2.7962962962962963</v>
      </c>
      <c r="G126" s="167">
        <f>G124+G125</f>
        <v>2.5925925925925926</v>
      </c>
      <c r="H126" s="137" t="s">
        <v>29</v>
      </c>
      <c r="I126" s="138" t="s">
        <v>29</v>
      </c>
      <c r="J126" s="137">
        <f>J124+J125</f>
        <v>90</v>
      </c>
      <c r="K126" s="137">
        <f>K124+K125</f>
        <v>30</v>
      </c>
      <c r="L126" s="137">
        <f>L124+L125</f>
        <v>60</v>
      </c>
      <c r="M126" s="150">
        <f>M124+M125</f>
        <v>10</v>
      </c>
      <c r="N126" s="40"/>
    </row>
    <row r="127" spans="1:14" ht="14.25">
      <c r="A127" s="461" t="s">
        <v>30</v>
      </c>
      <c r="B127" s="462"/>
      <c r="C127" s="151"/>
      <c r="D127" s="152"/>
      <c r="E127" s="297"/>
      <c r="F127" s="297"/>
      <c r="G127" s="297"/>
      <c r="H127" s="153" t="s">
        <v>29</v>
      </c>
      <c r="I127" s="154" t="s">
        <v>29</v>
      </c>
      <c r="J127" s="153"/>
      <c r="K127" s="153"/>
      <c r="L127" s="153"/>
      <c r="M127" s="154"/>
      <c r="N127" s="36"/>
    </row>
    <row r="128" spans="1:14" ht="15" thickBot="1">
      <c r="A128" s="371" t="s">
        <v>36</v>
      </c>
      <c r="B128" s="372"/>
      <c r="C128" s="155"/>
      <c r="D128" s="144"/>
      <c r="E128" s="293"/>
      <c r="F128" s="293"/>
      <c r="G128" s="293"/>
      <c r="H128" s="145" t="s">
        <v>29</v>
      </c>
      <c r="I128" s="156" t="s">
        <v>29</v>
      </c>
      <c r="J128" s="145"/>
      <c r="K128" s="145"/>
      <c r="L128" s="145"/>
      <c r="M128" s="250"/>
      <c r="N128" s="42"/>
    </row>
    <row r="129" spans="1:14" ht="15" thickBot="1">
      <c r="A129" s="454" t="s">
        <v>37</v>
      </c>
      <c r="B129" s="455"/>
      <c r="C129" s="131"/>
      <c r="D129" s="157"/>
      <c r="E129" s="295"/>
      <c r="F129" s="295"/>
      <c r="G129" s="295"/>
      <c r="H129" s="148"/>
      <c r="I129" s="148"/>
      <c r="J129" s="148"/>
      <c r="K129" s="148"/>
      <c r="L129" s="148"/>
      <c r="M129" s="367"/>
      <c r="N129" s="368"/>
    </row>
    <row r="130" spans="1:14" ht="15" thickBot="1">
      <c r="A130" s="85">
        <v>1</v>
      </c>
      <c r="B130" s="86" t="s">
        <v>43</v>
      </c>
      <c r="C130" s="85" t="s">
        <v>48</v>
      </c>
      <c r="D130" s="87">
        <v>3</v>
      </c>
      <c r="E130" s="270">
        <f aca="true" t="shared" si="1" ref="E130:E135">(K130+L130+M130)/27</f>
        <v>1.8518518518518519</v>
      </c>
      <c r="F130" s="270">
        <f aca="true" t="shared" si="2" ref="F130:F135">D130-E130</f>
        <v>1.1481481481481481</v>
      </c>
      <c r="G130" s="270">
        <f aca="true" t="shared" si="3" ref="G130:G135">(L130+M130)/27</f>
        <v>1.2962962962962963</v>
      </c>
      <c r="H130" s="85" t="s">
        <v>135</v>
      </c>
      <c r="I130" s="85" t="s">
        <v>24</v>
      </c>
      <c r="J130" s="85">
        <f>K130+L130</f>
        <v>45</v>
      </c>
      <c r="K130" s="85">
        <v>15</v>
      </c>
      <c r="L130" s="85">
        <v>30</v>
      </c>
      <c r="M130" s="246">
        <v>5</v>
      </c>
      <c r="N130" s="34" t="s">
        <v>133</v>
      </c>
    </row>
    <row r="131" spans="1:14" ht="14.25">
      <c r="A131" s="226">
        <v>2</v>
      </c>
      <c r="B131" s="74" t="s">
        <v>136</v>
      </c>
      <c r="C131" s="198" t="s">
        <v>48</v>
      </c>
      <c r="D131" s="364">
        <v>2</v>
      </c>
      <c r="E131" s="270">
        <f t="shared" si="1"/>
        <v>1.2222222222222223</v>
      </c>
      <c r="F131" s="270">
        <f t="shared" si="2"/>
        <v>0.7777777777777777</v>
      </c>
      <c r="G131" s="270">
        <f t="shared" si="3"/>
        <v>0.6666666666666666</v>
      </c>
      <c r="H131" s="226" t="s">
        <v>135</v>
      </c>
      <c r="I131" s="226" t="s">
        <v>24</v>
      </c>
      <c r="J131" s="226">
        <v>30</v>
      </c>
      <c r="K131" s="226">
        <v>15</v>
      </c>
      <c r="L131" s="226">
        <v>15</v>
      </c>
      <c r="M131" s="246">
        <v>3</v>
      </c>
      <c r="N131" s="41" t="s">
        <v>133</v>
      </c>
    </row>
    <row r="132" spans="1:14" ht="14.25">
      <c r="A132" s="50">
        <v>3</v>
      </c>
      <c r="B132" s="51" t="s">
        <v>79</v>
      </c>
      <c r="C132" s="52" t="s">
        <v>48</v>
      </c>
      <c r="D132" s="53">
        <v>4</v>
      </c>
      <c r="E132" s="271">
        <f t="shared" si="1"/>
        <v>2.4074074074074074</v>
      </c>
      <c r="F132" s="271">
        <f t="shared" si="2"/>
        <v>1.5925925925925926</v>
      </c>
      <c r="G132" s="271">
        <f t="shared" si="3"/>
        <v>1.2962962962962963</v>
      </c>
      <c r="H132" s="50" t="s">
        <v>33</v>
      </c>
      <c r="I132" s="50" t="s">
        <v>24</v>
      </c>
      <c r="J132" s="50">
        <f>K132+L132</f>
        <v>60</v>
      </c>
      <c r="K132" s="50">
        <v>30</v>
      </c>
      <c r="L132" s="50">
        <v>30</v>
      </c>
      <c r="M132" s="90">
        <v>5</v>
      </c>
      <c r="N132" s="35" t="s">
        <v>134</v>
      </c>
    </row>
    <row r="133" spans="1:14" ht="14.25">
      <c r="A133" s="50">
        <v>4</v>
      </c>
      <c r="B133" s="51" t="s">
        <v>80</v>
      </c>
      <c r="C133" s="50" t="s">
        <v>48</v>
      </c>
      <c r="D133" s="53">
        <v>3</v>
      </c>
      <c r="E133" s="271">
        <f t="shared" si="1"/>
        <v>1.8518518518518519</v>
      </c>
      <c r="F133" s="271">
        <f t="shared" si="2"/>
        <v>1.1481481481481481</v>
      </c>
      <c r="G133" s="271">
        <f t="shared" si="3"/>
        <v>1.2962962962962963</v>
      </c>
      <c r="H133" s="50" t="s">
        <v>135</v>
      </c>
      <c r="I133" s="55" t="s">
        <v>24</v>
      </c>
      <c r="J133" s="56">
        <f>K133+L133</f>
        <v>45</v>
      </c>
      <c r="K133" s="56">
        <v>15</v>
      </c>
      <c r="L133" s="50">
        <v>30</v>
      </c>
      <c r="M133" s="90">
        <v>5</v>
      </c>
      <c r="N133" s="35" t="s">
        <v>134</v>
      </c>
    </row>
    <row r="134" spans="1:14" ht="14.25">
      <c r="A134" s="50">
        <v>5</v>
      </c>
      <c r="B134" s="332" t="s">
        <v>85</v>
      </c>
      <c r="C134" s="56" t="s">
        <v>48</v>
      </c>
      <c r="D134" s="53">
        <v>4</v>
      </c>
      <c r="E134" s="271">
        <f t="shared" si="1"/>
        <v>1.8518518518518519</v>
      </c>
      <c r="F134" s="271">
        <f t="shared" si="2"/>
        <v>2.148148148148148</v>
      </c>
      <c r="G134" s="271">
        <f t="shared" si="3"/>
        <v>1.2962962962962963</v>
      </c>
      <c r="H134" s="50" t="s">
        <v>33</v>
      </c>
      <c r="I134" s="55" t="s">
        <v>24</v>
      </c>
      <c r="J134" s="56">
        <f>K134+L134</f>
        <v>45</v>
      </c>
      <c r="K134" s="56">
        <v>15</v>
      </c>
      <c r="L134" s="50">
        <v>30</v>
      </c>
      <c r="M134" s="333">
        <v>5</v>
      </c>
      <c r="N134" s="35" t="s">
        <v>132</v>
      </c>
    </row>
    <row r="135" spans="1:14" ht="15" thickBot="1">
      <c r="A135" s="224">
        <v>6</v>
      </c>
      <c r="B135" s="244" t="s">
        <v>121</v>
      </c>
      <c r="C135" s="50" t="s">
        <v>48</v>
      </c>
      <c r="D135" s="53">
        <v>2</v>
      </c>
      <c r="E135" s="272">
        <f t="shared" si="1"/>
        <v>1.2222222222222223</v>
      </c>
      <c r="F135" s="271">
        <f t="shared" si="2"/>
        <v>0.7777777777777777</v>
      </c>
      <c r="G135" s="272">
        <f t="shared" si="3"/>
        <v>0.6666666666666666</v>
      </c>
      <c r="H135" s="50" t="s">
        <v>135</v>
      </c>
      <c r="I135" s="55" t="s">
        <v>24</v>
      </c>
      <c r="J135" s="56">
        <f>K135+L135</f>
        <v>30</v>
      </c>
      <c r="K135" s="56">
        <v>15</v>
      </c>
      <c r="L135" s="50">
        <v>15</v>
      </c>
      <c r="M135" s="90">
        <v>3</v>
      </c>
      <c r="N135" s="43" t="s">
        <v>132</v>
      </c>
    </row>
    <row r="136" spans="1:14" ht="14.25">
      <c r="A136" s="456" t="s">
        <v>28</v>
      </c>
      <c r="B136" s="457"/>
      <c r="C136" s="135"/>
      <c r="D136" s="136">
        <f>SUM(D130:D135)</f>
        <v>18</v>
      </c>
      <c r="E136" s="167">
        <f>SUM(E130:E135)</f>
        <v>10.407407407407408</v>
      </c>
      <c r="F136" s="167">
        <f>SUM(F130:F135)</f>
        <v>7.592592592592592</v>
      </c>
      <c r="G136" s="167">
        <f>SUM(G130:G135)</f>
        <v>6.518518518518518</v>
      </c>
      <c r="H136" s="137" t="s">
        <v>29</v>
      </c>
      <c r="I136" s="138" t="s">
        <v>29</v>
      </c>
      <c r="J136" s="137">
        <f>SUM(J130:J135)</f>
        <v>255</v>
      </c>
      <c r="K136" s="137">
        <f>SUM(K130:K135)</f>
        <v>105</v>
      </c>
      <c r="L136" s="137">
        <f>SUM(L130:L135)</f>
        <v>150</v>
      </c>
      <c r="M136" s="150">
        <f>SUM(M130:M135)</f>
        <v>26</v>
      </c>
      <c r="N136" s="40"/>
    </row>
    <row r="137" spans="1:14" ht="14.25">
      <c r="A137" s="461" t="s">
        <v>30</v>
      </c>
      <c r="B137" s="462"/>
      <c r="C137" s="151"/>
      <c r="D137" s="152"/>
      <c r="E137" s="297"/>
      <c r="F137" s="297"/>
      <c r="G137" s="297"/>
      <c r="H137" s="153" t="s">
        <v>29</v>
      </c>
      <c r="I137" s="154" t="s">
        <v>29</v>
      </c>
      <c r="J137" s="153"/>
      <c r="K137" s="153"/>
      <c r="L137" s="153"/>
      <c r="M137" s="154"/>
      <c r="N137" s="36"/>
    </row>
    <row r="138" spans="1:14" ht="15" thickBot="1">
      <c r="A138" s="371" t="s">
        <v>36</v>
      </c>
      <c r="B138" s="372"/>
      <c r="C138" s="155"/>
      <c r="D138" s="144"/>
      <c r="E138" s="293"/>
      <c r="F138" s="293"/>
      <c r="G138" s="293"/>
      <c r="H138" s="145" t="s">
        <v>29</v>
      </c>
      <c r="I138" s="156" t="s">
        <v>29</v>
      </c>
      <c r="J138" s="145"/>
      <c r="K138" s="145"/>
      <c r="L138" s="145"/>
      <c r="M138" s="251"/>
      <c r="N138" s="42"/>
    </row>
    <row r="139" spans="1:14" ht="15.75" thickBot="1">
      <c r="A139" s="465" t="s">
        <v>89</v>
      </c>
      <c r="B139" s="466"/>
      <c r="C139" s="16"/>
      <c r="D139" s="30"/>
      <c r="E139" s="298"/>
      <c r="F139" s="298"/>
      <c r="G139" s="298"/>
      <c r="H139" s="18"/>
      <c r="I139" s="18"/>
      <c r="J139" s="18"/>
      <c r="K139" s="18"/>
      <c r="L139" s="18"/>
      <c r="M139" s="365"/>
      <c r="N139" s="366"/>
    </row>
    <row r="140" spans="1:14" ht="15" thickBot="1">
      <c r="A140" s="112">
        <v>1</v>
      </c>
      <c r="B140" s="113" t="s">
        <v>86</v>
      </c>
      <c r="C140" s="114" t="s">
        <v>48</v>
      </c>
      <c r="D140" s="115">
        <v>2.5</v>
      </c>
      <c r="E140" s="299">
        <f>(K140+L140+M140)/27</f>
        <v>1.2962962962962963</v>
      </c>
      <c r="F140" s="299">
        <f>D140-E140</f>
        <v>1.2037037037037037</v>
      </c>
      <c r="G140" s="299">
        <f>(L140+M140)/27</f>
        <v>0.7407407407407407</v>
      </c>
      <c r="H140" s="112" t="s">
        <v>33</v>
      </c>
      <c r="I140" s="112" t="s">
        <v>24</v>
      </c>
      <c r="J140" s="112">
        <f>K140+L140</f>
        <v>30</v>
      </c>
      <c r="K140" s="112">
        <v>15</v>
      </c>
      <c r="L140" s="112">
        <v>15</v>
      </c>
      <c r="M140" s="252">
        <v>5</v>
      </c>
      <c r="N140" s="32" t="s">
        <v>133</v>
      </c>
    </row>
    <row r="141" spans="1:14" ht="14.25">
      <c r="A141" s="467" t="s">
        <v>28</v>
      </c>
      <c r="B141" s="468"/>
      <c r="C141" s="99"/>
      <c r="D141" s="100">
        <f>SUM(D140:D140)</f>
        <v>2.5</v>
      </c>
      <c r="E141" s="300">
        <f>SUM(E140:E140)</f>
        <v>1.2962962962962963</v>
      </c>
      <c r="F141" s="300">
        <f>SUM(F140:F140)</f>
        <v>1.2037037037037037</v>
      </c>
      <c r="G141" s="300">
        <f>SUM(G140:G140)</f>
        <v>0.7407407407407407</v>
      </c>
      <c r="H141" s="101" t="s">
        <v>29</v>
      </c>
      <c r="I141" s="102" t="s">
        <v>29</v>
      </c>
      <c r="J141" s="101">
        <f>SUM(J140:J140)</f>
        <v>30</v>
      </c>
      <c r="K141" s="101">
        <f>SUM(K140:K140)</f>
        <v>15</v>
      </c>
      <c r="L141" s="101">
        <f>SUM(L140:L140)</f>
        <v>15</v>
      </c>
      <c r="M141" s="120">
        <f>SUM(M140:M140)</f>
        <v>5</v>
      </c>
      <c r="N141" s="40"/>
    </row>
    <row r="142" spans="1:14" ht="14.25">
      <c r="A142" s="463" t="s">
        <v>30</v>
      </c>
      <c r="B142" s="464"/>
      <c r="C142" s="121"/>
      <c r="D142" s="122"/>
      <c r="E142" s="301"/>
      <c r="F142" s="301"/>
      <c r="G142" s="301"/>
      <c r="H142" s="123" t="s">
        <v>29</v>
      </c>
      <c r="I142" s="124" t="s">
        <v>29</v>
      </c>
      <c r="J142" s="123"/>
      <c r="K142" s="123"/>
      <c r="L142" s="123">
        <f>L141</f>
        <v>15</v>
      </c>
      <c r="M142" s="124"/>
      <c r="N142" s="36"/>
    </row>
    <row r="143" spans="1:14" ht="15" thickBot="1">
      <c r="A143" s="469" t="s">
        <v>36</v>
      </c>
      <c r="B143" s="470"/>
      <c r="C143" s="125"/>
      <c r="D143" s="108"/>
      <c r="E143" s="302"/>
      <c r="F143" s="302"/>
      <c r="G143" s="302"/>
      <c r="H143" s="109" t="s">
        <v>29</v>
      </c>
      <c r="I143" s="126" t="s">
        <v>29</v>
      </c>
      <c r="J143" s="109"/>
      <c r="K143" s="109"/>
      <c r="L143" s="109"/>
      <c r="M143" s="253"/>
      <c r="N143" s="42"/>
    </row>
    <row r="144" spans="1:14" ht="15" thickBot="1">
      <c r="A144" s="454" t="s">
        <v>38</v>
      </c>
      <c r="B144" s="455"/>
      <c r="C144" s="131"/>
      <c r="D144" s="148"/>
      <c r="E144" s="295"/>
      <c r="F144" s="295"/>
      <c r="G144" s="295"/>
      <c r="H144" s="148"/>
      <c r="I144" s="148"/>
      <c r="J144" s="148"/>
      <c r="K144" s="148"/>
      <c r="L144" s="148"/>
      <c r="M144" s="367"/>
      <c r="N144" s="368"/>
    </row>
    <row r="145" spans="1:14" ht="14.25">
      <c r="A145" s="134">
        <v>1</v>
      </c>
      <c r="B145" s="133" t="s">
        <v>50</v>
      </c>
      <c r="C145" s="134" t="s">
        <v>48</v>
      </c>
      <c r="D145" s="163">
        <v>0.5</v>
      </c>
      <c r="E145" s="164">
        <v>0.5</v>
      </c>
      <c r="F145" s="164">
        <f>D145-E145</f>
        <v>0</v>
      </c>
      <c r="G145" s="164">
        <f>(L145+M145)/27</f>
        <v>0</v>
      </c>
      <c r="H145" s="134" t="s">
        <v>23</v>
      </c>
      <c r="I145" s="134" t="s">
        <v>24</v>
      </c>
      <c r="J145" s="134">
        <f>K145+L145+M145</f>
        <v>4</v>
      </c>
      <c r="K145" s="134">
        <v>4</v>
      </c>
      <c r="L145" s="134"/>
      <c r="M145" s="254">
        <v>0</v>
      </c>
      <c r="N145" s="34" t="s">
        <v>133</v>
      </c>
    </row>
    <row r="146" spans="1:14" ht="14.25">
      <c r="A146" s="28">
        <v>2</v>
      </c>
      <c r="B146" s="158" t="s">
        <v>51</v>
      </c>
      <c r="C146" s="159" t="s">
        <v>48</v>
      </c>
      <c r="D146" s="28">
        <v>0.25</v>
      </c>
      <c r="E146" s="165">
        <v>0.25</v>
      </c>
      <c r="F146" s="165">
        <f>D146-E146</f>
        <v>0</v>
      </c>
      <c r="G146" s="165">
        <f>(L146+M146)/27</f>
        <v>0</v>
      </c>
      <c r="H146" s="28" t="s">
        <v>23</v>
      </c>
      <c r="I146" s="28" t="s">
        <v>24</v>
      </c>
      <c r="J146" s="28">
        <f>K146+L146+M146</f>
        <v>2</v>
      </c>
      <c r="K146" s="28">
        <v>2</v>
      </c>
      <c r="L146" s="28"/>
      <c r="M146" s="160">
        <v>0</v>
      </c>
      <c r="N146" s="35" t="s">
        <v>132</v>
      </c>
    </row>
    <row r="147" spans="1:14" ht="15" thickBot="1">
      <c r="A147" s="28">
        <v>3</v>
      </c>
      <c r="B147" s="158" t="s">
        <v>52</v>
      </c>
      <c r="C147" s="28" t="s">
        <v>48</v>
      </c>
      <c r="D147" s="28">
        <v>0.25</v>
      </c>
      <c r="E147" s="165">
        <v>0.25</v>
      </c>
      <c r="F147" s="166">
        <f>D147-E147</f>
        <v>0</v>
      </c>
      <c r="G147" s="166">
        <f>(L147+M147)/27</f>
        <v>0</v>
      </c>
      <c r="H147" s="28" t="s">
        <v>23</v>
      </c>
      <c r="I147" s="161" t="s">
        <v>24</v>
      </c>
      <c r="J147" s="29">
        <f>K147+L147+M147</f>
        <v>2</v>
      </c>
      <c r="K147" s="29">
        <v>2</v>
      </c>
      <c r="L147" s="28"/>
      <c r="M147" s="162">
        <v>0</v>
      </c>
      <c r="N147" s="43" t="s">
        <v>133</v>
      </c>
    </row>
    <row r="148" spans="1:14" ht="14.25">
      <c r="A148" s="456" t="s">
        <v>28</v>
      </c>
      <c r="B148" s="457"/>
      <c r="C148" s="135"/>
      <c r="D148" s="167">
        <f>SUM(D145:D147)</f>
        <v>1</v>
      </c>
      <c r="E148" s="167">
        <f>SUM(E145:E147)</f>
        <v>1</v>
      </c>
      <c r="F148" s="167">
        <f>SUM(F145:F147)</f>
        <v>0</v>
      </c>
      <c r="G148" s="167">
        <f>SUM(G145:G147)</f>
        <v>0</v>
      </c>
      <c r="H148" s="137" t="s">
        <v>29</v>
      </c>
      <c r="I148" s="138" t="s">
        <v>29</v>
      </c>
      <c r="J148" s="137">
        <v>8</v>
      </c>
      <c r="K148" s="137">
        <f>K145+K146+K147</f>
        <v>8</v>
      </c>
      <c r="L148" s="137"/>
      <c r="M148" s="150">
        <f>M145+M146+M147</f>
        <v>0</v>
      </c>
      <c r="N148" s="40"/>
    </row>
    <row r="149" spans="1:14" ht="14.25">
      <c r="A149" s="461" t="s">
        <v>30</v>
      </c>
      <c r="B149" s="462"/>
      <c r="C149" s="151"/>
      <c r="D149" s="153"/>
      <c r="E149" s="297"/>
      <c r="F149" s="297"/>
      <c r="G149" s="297"/>
      <c r="H149" s="153" t="s">
        <v>29</v>
      </c>
      <c r="I149" s="154" t="s">
        <v>29</v>
      </c>
      <c r="J149" s="153"/>
      <c r="K149" s="153"/>
      <c r="L149" s="153"/>
      <c r="M149" s="154"/>
      <c r="N149" s="36"/>
    </row>
    <row r="150" spans="1:14" ht="15" thickBot="1">
      <c r="A150" s="371" t="s">
        <v>36</v>
      </c>
      <c r="B150" s="372"/>
      <c r="C150" s="155"/>
      <c r="D150" s="145"/>
      <c r="E150" s="293"/>
      <c r="F150" s="293"/>
      <c r="G150" s="293"/>
      <c r="H150" s="145" t="s">
        <v>29</v>
      </c>
      <c r="I150" s="156" t="s">
        <v>29</v>
      </c>
      <c r="J150" s="145"/>
      <c r="K150" s="145"/>
      <c r="L150" s="145"/>
      <c r="M150" s="250"/>
      <c r="N150" s="242"/>
    </row>
    <row r="151" spans="1:14" ht="15" thickBot="1">
      <c r="A151" s="454" t="s">
        <v>53</v>
      </c>
      <c r="B151" s="455"/>
      <c r="C151" s="148"/>
      <c r="D151" s="168"/>
      <c r="E151" s="303"/>
      <c r="F151" s="303"/>
      <c r="G151" s="303"/>
      <c r="H151" s="168"/>
      <c r="I151" s="168"/>
      <c r="J151" s="148"/>
      <c r="K151" s="148"/>
      <c r="L151" s="148"/>
      <c r="M151" s="367"/>
      <c r="N151" s="368"/>
    </row>
    <row r="152" spans="1:14" ht="14.25">
      <c r="A152" s="471" t="s">
        <v>30</v>
      </c>
      <c r="B152" s="472"/>
      <c r="C152" s="169"/>
      <c r="D152" s="170"/>
      <c r="E152" s="304"/>
      <c r="F152" s="305"/>
      <c r="G152" s="306"/>
      <c r="H152" s="149"/>
      <c r="I152" s="171"/>
      <c r="J152" s="149"/>
      <c r="K152" s="171"/>
      <c r="L152" s="149"/>
      <c r="M152" s="255"/>
      <c r="N152" s="241"/>
    </row>
    <row r="153" spans="1:14" ht="15" thickBot="1">
      <c r="A153" s="432" t="s">
        <v>36</v>
      </c>
      <c r="B153" s="433"/>
      <c r="C153" s="172"/>
      <c r="D153" s="173">
        <f>D122+D138</f>
        <v>0</v>
      </c>
      <c r="E153" s="307">
        <f>E122+E138</f>
        <v>0</v>
      </c>
      <c r="F153" s="307">
        <f>F122+F138</f>
        <v>0</v>
      </c>
      <c r="G153" s="307">
        <f>G122+G138</f>
        <v>0</v>
      </c>
      <c r="H153" s="172"/>
      <c r="I153" s="172"/>
      <c r="J153" s="174">
        <f>J122+J128+J138</f>
        <v>0</v>
      </c>
      <c r="K153" s="174">
        <f>K122+K128+K138</f>
        <v>0</v>
      </c>
      <c r="L153" s="174">
        <f>L122+L128+L138</f>
        <v>0</v>
      </c>
      <c r="M153" s="175">
        <f>M122+M128+M138</f>
        <v>0</v>
      </c>
      <c r="N153" s="242"/>
    </row>
    <row r="154" spans="1:14" ht="15" thickBot="1">
      <c r="A154" s="476" t="s">
        <v>28</v>
      </c>
      <c r="B154" s="477"/>
      <c r="C154" s="176"/>
      <c r="D154" s="177">
        <f>D120+D126+D136+D141+D148</f>
        <v>30</v>
      </c>
      <c r="E154" s="308">
        <f aca="true" t="shared" si="4" ref="E154:M154">E120+E126+E136+E141+E148</f>
        <v>17.62962962962963</v>
      </c>
      <c r="F154" s="308">
        <f t="shared" si="4"/>
        <v>12.37037037037037</v>
      </c>
      <c r="G154" s="308">
        <f t="shared" si="4"/>
        <v>11.074074074074073</v>
      </c>
      <c r="H154" s="177"/>
      <c r="I154" s="177"/>
      <c r="J154" s="234">
        <f t="shared" si="4"/>
        <v>413</v>
      </c>
      <c r="K154" s="234">
        <f t="shared" si="4"/>
        <v>158</v>
      </c>
      <c r="L154" s="234">
        <f t="shared" si="4"/>
        <v>255</v>
      </c>
      <c r="M154" s="234">
        <f t="shared" si="4"/>
        <v>44</v>
      </c>
      <c r="N154" s="240"/>
    </row>
    <row r="155" spans="1:13" ht="14.25">
      <c r="A155" s="391" t="s">
        <v>113</v>
      </c>
      <c r="B155" s="391"/>
      <c r="C155" s="391"/>
      <c r="D155" s="391"/>
      <c r="E155" s="391"/>
      <c r="F155" s="391"/>
      <c r="G155" s="391"/>
      <c r="H155" s="391"/>
      <c r="I155" s="391"/>
      <c r="J155" s="391"/>
      <c r="K155" s="391"/>
      <c r="L155" s="391"/>
      <c r="M155" s="391"/>
    </row>
    <row r="156" spans="1:13" ht="14.25">
      <c r="A156" s="382" t="s">
        <v>110</v>
      </c>
      <c r="B156" s="382"/>
      <c r="C156" s="382"/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</row>
    <row r="157" spans="1:13" ht="14.25">
      <c r="A157" s="382" t="s">
        <v>131</v>
      </c>
      <c r="B157" s="382"/>
      <c r="C157" s="382"/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</row>
    <row r="158" spans="1:13" ht="14.25">
      <c r="A158" s="4"/>
      <c r="B158" s="7"/>
      <c r="C158" s="4"/>
      <c r="D158" s="4"/>
      <c r="E158" s="4"/>
      <c r="F158" s="4"/>
      <c r="G158" s="5"/>
      <c r="H158" s="5"/>
      <c r="I158" s="5"/>
      <c r="J158" s="5"/>
      <c r="K158" s="5"/>
      <c r="L158" s="5"/>
      <c r="M158" s="5"/>
    </row>
    <row r="159" spans="1:14" ht="15.75">
      <c r="A159" s="383" t="s">
        <v>67</v>
      </c>
      <c r="B159" s="383"/>
      <c r="C159" s="383"/>
      <c r="D159" s="383"/>
      <c r="E159" s="383"/>
      <c r="F159" s="383"/>
      <c r="G159" s="383"/>
      <c r="H159" s="383"/>
      <c r="I159" s="383"/>
      <c r="J159" s="383"/>
      <c r="K159" s="383"/>
      <c r="L159" s="383"/>
      <c r="M159" s="383"/>
      <c r="N159" s="383"/>
    </row>
    <row r="160" spans="1:13" ht="15">
      <c r="A160" s="390" t="s">
        <v>107</v>
      </c>
      <c r="B160" s="390"/>
      <c r="C160" s="390"/>
      <c r="D160" s="390"/>
      <c r="E160" s="390"/>
      <c r="F160" s="390"/>
      <c r="G160" s="390"/>
      <c r="H160" s="390"/>
      <c r="I160" s="390"/>
      <c r="J160" s="390"/>
      <c r="K160" s="390"/>
      <c r="L160" s="390"/>
      <c r="M160" s="390"/>
    </row>
    <row r="161" spans="1:13" ht="15">
      <c r="A161" s="2"/>
      <c r="B161" s="12" t="s">
        <v>0</v>
      </c>
      <c r="C161" s="12"/>
      <c r="D161" s="13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">
      <c r="A162" s="1"/>
      <c r="B162" s="14" t="s">
        <v>1</v>
      </c>
      <c r="C162" s="14"/>
      <c r="D162" s="14"/>
      <c r="E162" s="1"/>
      <c r="F162" s="1" t="s">
        <v>139</v>
      </c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4" t="s">
        <v>2</v>
      </c>
      <c r="C163" s="14"/>
      <c r="D163" s="14"/>
      <c r="E163" s="1"/>
      <c r="F163" s="1" t="s">
        <v>137</v>
      </c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4" t="s">
        <v>68</v>
      </c>
      <c r="C164" s="14"/>
      <c r="D164" s="14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4" t="s">
        <v>106</v>
      </c>
      <c r="C165" s="14"/>
      <c r="D165" s="14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4" t="s">
        <v>129</v>
      </c>
      <c r="C166" s="14"/>
      <c r="D166" s="14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5" t="s">
        <v>54</v>
      </c>
      <c r="C167" s="1"/>
      <c r="D167" s="1"/>
      <c r="E167" s="1"/>
      <c r="F167" s="1"/>
      <c r="G167" s="5"/>
      <c r="H167" s="1"/>
      <c r="I167" s="1"/>
      <c r="J167" s="1"/>
      <c r="K167" s="1"/>
      <c r="L167" s="1"/>
      <c r="M167" s="1"/>
    </row>
    <row r="168" spans="1:13" ht="15.75" thickBot="1">
      <c r="A168" s="1"/>
      <c r="B168" s="15" t="s">
        <v>55</v>
      </c>
      <c r="C168" s="1"/>
      <c r="D168" s="1"/>
      <c r="E168" s="1"/>
      <c r="F168" s="1"/>
      <c r="G168" s="5"/>
      <c r="H168" s="1"/>
      <c r="I168" s="1"/>
      <c r="J168" s="1"/>
      <c r="K168" s="1"/>
      <c r="L168" s="1"/>
      <c r="M168" s="1"/>
    </row>
    <row r="169" spans="1:14" ht="15" thickBot="1">
      <c r="A169" s="489" t="s">
        <v>5</v>
      </c>
      <c r="B169" s="478" t="s">
        <v>6</v>
      </c>
      <c r="C169" s="492" t="s">
        <v>7</v>
      </c>
      <c r="D169" s="481" t="s">
        <v>8</v>
      </c>
      <c r="E169" s="482"/>
      <c r="F169" s="483"/>
      <c r="G169" s="473" t="s">
        <v>9</v>
      </c>
      <c r="H169" s="484" t="s">
        <v>10</v>
      </c>
      <c r="I169" s="473" t="s">
        <v>11</v>
      </c>
      <c r="J169" s="481" t="s">
        <v>12</v>
      </c>
      <c r="K169" s="482"/>
      <c r="L169" s="482"/>
      <c r="M169" s="483"/>
      <c r="N169" s="387" t="s">
        <v>130</v>
      </c>
    </row>
    <row r="170" spans="1:14" ht="15" thickBot="1">
      <c r="A170" s="490"/>
      <c r="B170" s="479"/>
      <c r="C170" s="493"/>
      <c r="D170" s="495" t="s">
        <v>13</v>
      </c>
      <c r="E170" s="474" t="s">
        <v>14</v>
      </c>
      <c r="F170" s="487" t="s">
        <v>15</v>
      </c>
      <c r="G170" s="474"/>
      <c r="H170" s="485"/>
      <c r="I170" s="474"/>
      <c r="J170" s="495" t="s">
        <v>13</v>
      </c>
      <c r="K170" s="497" t="s">
        <v>16</v>
      </c>
      <c r="L170" s="498"/>
      <c r="M170" s="507" t="s">
        <v>17</v>
      </c>
      <c r="N170" s="388"/>
    </row>
    <row r="171" spans="1:14" ht="14.25">
      <c r="A171" s="490"/>
      <c r="B171" s="479"/>
      <c r="C171" s="493"/>
      <c r="D171" s="495"/>
      <c r="E171" s="474"/>
      <c r="F171" s="487"/>
      <c r="G171" s="474"/>
      <c r="H171" s="485"/>
      <c r="I171" s="474"/>
      <c r="J171" s="495"/>
      <c r="K171" s="478" t="s">
        <v>18</v>
      </c>
      <c r="L171" s="478" t="s">
        <v>19</v>
      </c>
      <c r="M171" s="507"/>
      <c r="N171" s="388"/>
    </row>
    <row r="172" spans="1:14" ht="14.25">
      <c r="A172" s="490"/>
      <c r="B172" s="479"/>
      <c r="C172" s="493"/>
      <c r="D172" s="495"/>
      <c r="E172" s="474"/>
      <c r="F172" s="487"/>
      <c r="G172" s="474"/>
      <c r="H172" s="485"/>
      <c r="I172" s="474"/>
      <c r="J172" s="495"/>
      <c r="K172" s="479"/>
      <c r="L172" s="479"/>
      <c r="M172" s="507"/>
      <c r="N172" s="388"/>
    </row>
    <row r="173" spans="1:14" ht="14.25">
      <c r="A173" s="490"/>
      <c r="B173" s="479"/>
      <c r="C173" s="493"/>
      <c r="D173" s="495"/>
      <c r="E173" s="474"/>
      <c r="F173" s="487"/>
      <c r="G173" s="474"/>
      <c r="H173" s="485"/>
      <c r="I173" s="474"/>
      <c r="J173" s="495"/>
      <c r="K173" s="479"/>
      <c r="L173" s="479"/>
      <c r="M173" s="507"/>
      <c r="N173" s="388"/>
    </row>
    <row r="174" spans="1:14" ht="14.25">
      <c r="A174" s="490"/>
      <c r="B174" s="479"/>
      <c r="C174" s="493"/>
      <c r="D174" s="495"/>
      <c r="E174" s="474"/>
      <c r="F174" s="487"/>
      <c r="G174" s="474"/>
      <c r="H174" s="485"/>
      <c r="I174" s="474"/>
      <c r="J174" s="495"/>
      <c r="K174" s="479"/>
      <c r="L174" s="479"/>
      <c r="M174" s="507"/>
      <c r="N174" s="388"/>
    </row>
    <row r="175" spans="1:14" ht="15" thickBot="1">
      <c r="A175" s="491"/>
      <c r="B175" s="480"/>
      <c r="C175" s="494"/>
      <c r="D175" s="496"/>
      <c r="E175" s="475"/>
      <c r="F175" s="488"/>
      <c r="G175" s="475"/>
      <c r="H175" s="486"/>
      <c r="I175" s="475"/>
      <c r="J175" s="496"/>
      <c r="K175" s="480"/>
      <c r="L175" s="480"/>
      <c r="M175" s="508"/>
      <c r="N175" s="389"/>
    </row>
    <row r="176" spans="1:14" ht="15" thickBot="1">
      <c r="A176" s="227"/>
      <c r="B176" s="6" t="s">
        <v>20</v>
      </c>
      <c r="C176" s="228"/>
      <c r="D176" s="228"/>
      <c r="E176" s="228"/>
      <c r="F176" s="228"/>
      <c r="G176" s="228"/>
      <c r="H176" s="228"/>
      <c r="I176" s="228"/>
      <c r="J176" s="228"/>
      <c r="K176" s="228"/>
      <c r="L176" s="228"/>
      <c r="M176" s="260"/>
      <c r="N176" s="239"/>
    </row>
    <row r="177" spans="1:14" ht="15.75" thickBot="1">
      <c r="A177" s="465" t="s">
        <v>21</v>
      </c>
      <c r="B177" s="466"/>
      <c r="C177" s="16"/>
      <c r="D177" s="17"/>
      <c r="E177" s="17"/>
      <c r="F177" s="17"/>
      <c r="G177" s="17"/>
      <c r="H177" s="17"/>
      <c r="I177" s="17"/>
      <c r="J177" s="17"/>
      <c r="K177" s="17"/>
      <c r="L177" s="17"/>
      <c r="M177" s="365"/>
      <c r="N177" s="366"/>
    </row>
    <row r="178" spans="1:14" ht="14.25">
      <c r="A178" s="94">
        <v>1</v>
      </c>
      <c r="B178" s="95" t="s">
        <v>116</v>
      </c>
      <c r="C178" s="96" t="s">
        <v>56</v>
      </c>
      <c r="D178" s="97">
        <v>2</v>
      </c>
      <c r="E178" s="309">
        <f>(K178+L178+M178)/27</f>
        <v>1.2222222222222223</v>
      </c>
      <c r="F178" s="309">
        <f>D178-E178</f>
        <v>0.7777777777777777</v>
      </c>
      <c r="G178" s="309">
        <f>(L178+M178)/27</f>
        <v>1.2222222222222223</v>
      </c>
      <c r="H178" s="25" t="s">
        <v>33</v>
      </c>
      <c r="I178" s="98" t="s">
        <v>24</v>
      </c>
      <c r="J178" s="25">
        <f>K178+L178</f>
        <v>30</v>
      </c>
      <c r="K178" s="25"/>
      <c r="L178" s="25">
        <v>30</v>
      </c>
      <c r="M178" s="256">
        <v>3</v>
      </c>
      <c r="N178" s="34" t="s">
        <v>133</v>
      </c>
    </row>
    <row r="179" spans="1:14" ht="15" thickBot="1">
      <c r="A179" s="334">
        <v>2</v>
      </c>
      <c r="B179" s="335" t="s">
        <v>25</v>
      </c>
      <c r="C179" s="336" t="s">
        <v>56</v>
      </c>
      <c r="D179" s="337">
        <v>0</v>
      </c>
      <c r="E179" s="338">
        <v>0</v>
      </c>
      <c r="F179" s="338">
        <f>D179-E179</f>
        <v>0</v>
      </c>
      <c r="G179" s="338">
        <v>1</v>
      </c>
      <c r="H179" s="339" t="s">
        <v>135</v>
      </c>
      <c r="I179" s="340" t="s">
        <v>24</v>
      </c>
      <c r="J179" s="339">
        <f>K179+L179</f>
        <v>30</v>
      </c>
      <c r="K179" s="339"/>
      <c r="L179" s="339">
        <v>30</v>
      </c>
      <c r="M179" s="339">
        <v>0</v>
      </c>
      <c r="N179" s="43" t="s">
        <v>133</v>
      </c>
    </row>
    <row r="180" spans="1:14" ht="14.25">
      <c r="A180" s="467" t="s">
        <v>28</v>
      </c>
      <c r="B180" s="468"/>
      <c r="C180" s="99"/>
      <c r="D180" s="100">
        <f>D178+D179</f>
        <v>2</v>
      </c>
      <c r="E180" s="300">
        <f aca="true" t="shared" si="5" ref="E180:M180">E178+E179</f>
        <v>1.2222222222222223</v>
      </c>
      <c r="F180" s="300">
        <f t="shared" si="5"/>
        <v>0.7777777777777777</v>
      </c>
      <c r="G180" s="300">
        <f t="shared" si="5"/>
        <v>2.2222222222222223</v>
      </c>
      <c r="H180" s="100" t="s">
        <v>29</v>
      </c>
      <c r="I180" s="100" t="s">
        <v>29</v>
      </c>
      <c r="J180" s="100">
        <f t="shared" si="5"/>
        <v>60</v>
      </c>
      <c r="K180" s="100">
        <f t="shared" si="5"/>
        <v>0</v>
      </c>
      <c r="L180" s="100">
        <f t="shared" si="5"/>
        <v>60</v>
      </c>
      <c r="M180" s="100">
        <f t="shared" si="5"/>
        <v>3</v>
      </c>
      <c r="N180" s="40"/>
    </row>
    <row r="181" spans="1:14" ht="14.25">
      <c r="A181" s="463" t="s">
        <v>30</v>
      </c>
      <c r="B181" s="464"/>
      <c r="C181" s="103"/>
      <c r="D181" s="104"/>
      <c r="E181" s="310"/>
      <c r="F181" s="310"/>
      <c r="G181" s="310"/>
      <c r="H181" s="105" t="s">
        <v>29</v>
      </c>
      <c r="I181" s="106" t="s">
        <v>29</v>
      </c>
      <c r="J181" s="105"/>
      <c r="K181" s="105"/>
      <c r="L181" s="105">
        <f>L180</f>
        <v>60</v>
      </c>
      <c r="M181" s="106"/>
      <c r="N181" s="36"/>
    </row>
    <row r="182" spans="1:14" ht="15" thickBot="1">
      <c r="A182" s="499" t="s">
        <v>112</v>
      </c>
      <c r="B182" s="500"/>
      <c r="C182" s="107"/>
      <c r="D182" s="108">
        <f>D178</f>
        <v>2</v>
      </c>
      <c r="E182" s="302">
        <f aca="true" t="shared" si="6" ref="E182:M182">E178</f>
        <v>1.2222222222222223</v>
      </c>
      <c r="F182" s="302">
        <f t="shared" si="6"/>
        <v>0.7777777777777777</v>
      </c>
      <c r="G182" s="302">
        <f t="shared" si="6"/>
        <v>1.2222222222222223</v>
      </c>
      <c r="H182" s="108" t="s">
        <v>29</v>
      </c>
      <c r="I182" s="108" t="s">
        <v>29</v>
      </c>
      <c r="J182" s="127">
        <f t="shared" si="6"/>
        <v>30</v>
      </c>
      <c r="K182" s="127">
        <f t="shared" si="6"/>
        <v>0</v>
      </c>
      <c r="L182" s="127">
        <f t="shared" si="6"/>
        <v>30</v>
      </c>
      <c r="M182" s="253">
        <f t="shared" si="6"/>
        <v>3</v>
      </c>
      <c r="N182" s="42"/>
    </row>
    <row r="183" spans="1:14" ht="15.75" thickBot="1">
      <c r="A183" s="465" t="s">
        <v>37</v>
      </c>
      <c r="B183" s="466"/>
      <c r="C183" s="16"/>
      <c r="D183" s="30"/>
      <c r="E183" s="298"/>
      <c r="F183" s="298"/>
      <c r="G183" s="298"/>
      <c r="H183" s="18"/>
      <c r="I183" s="18"/>
      <c r="J183" s="18"/>
      <c r="K183" s="18"/>
      <c r="L183" s="18"/>
      <c r="M183" s="365"/>
      <c r="N183" s="366"/>
    </row>
    <row r="184" spans="1:14" ht="14.25">
      <c r="A184" s="25">
        <v>1</v>
      </c>
      <c r="B184" s="95" t="s">
        <v>82</v>
      </c>
      <c r="C184" s="25" t="s">
        <v>56</v>
      </c>
      <c r="D184" s="110">
        <v>3</v>
      </c>
      <c r="E184" s="309">
        <f>(K184+L184+M184)/27</f>
        <v>1.8518518518518519</v>
      </c>
      <c r="F184" s="309">
        <f>D184-E184</f>
        <v>1.1481481481481481</v>
      </c>
      <c r="G184" s="309">
        <f>(L184+M184)/27</f>
        <v>1.2962962962962963</v>
      </c>
      <c r="H184" s="25" t="s">
        <v>135</v>
      </c>
      <c r="I184" s="25" t="s">
        <v>24</v>
      </c>
      <c r="J184" s="111">
        <f>K184+L184</f>
        <v>45</v>
      </c>
      <c r="K184" s="25">
        <v>15</v>
      </c>
      <c r="L184" s="25">
        <v>30</v>
      </c>
      <c r="M184" s="257">
        <v>5</v>
      </c>
      <c r="N184" s="34" t="s">
        <v>134</v>
      </c>
    </row>
    <row r="185" spans="1:14" ht="14.25">
      <c r="A185" s="112">
        <v>2</v>
      </c>
      <c r="B185" s="113" t="s">
        <v>83</v>
      </c>
      <c r="C185" s="114" t="s">
        <v>56</v>
      </c>
      <c r="D185" s="115">
        <v>3</v>
      </c>
      <c r="E185" s="311">
        <f>(K185+L185+M185)/27</f>
        <v>1.8518518518518519</v>
      </c>
      <c r="F185" s="311">
        <f>D185-E185</f>
        <v>1.1481481481481481</v>
      </c>
      <c r="G185" s="311">
        <f>(L185+M185)/27</f>
        <v>1.2962962962962963</v>
      </c>
      <c r="H185" s="112" t="s">
        <v>135</v>
      </c>
      <c r="I185" s="112" t="s">
        <v>24</v>
      </c>
      <c r="J185" s="112">
        <f>K185+L185</f>
        <v>45</v>
      </c>
      <c r="K185" s="112">
        <v>15</v>
      </c>
      <c r="L185" s="112">
        <v>30</v>
      </c>
      <c r="M185" s="116">
        <v>5</v>
      </c>
      <c r="N185" s="35" t="s">
        <v>134</v>
      </c>
    </row>
    <row r="186" spans="1:14" ht="14.25">
      <c r="A186" s="112">
        <v>3</v>
      </c>
      <c r="B186" s="113" t="s">
        <v>122</v>
      </c>
      <c r="C186" s="112" t="s">
        <v>56</v>
      </c>
      <c r="D186" s="115">
        <v>2.5</v>
      </c>
      <c r="E186" s="311">
        <f>(K186+L186+M186)/27</f>
        <v>1.8518518518518519</v>
      </c>
      <c r="F186" s="311">
        <f>D186-E186</f>
        <v>0.6481481481481481</v>
      </c>
      <c r="G186" s="311">
        <f>(L186+M186)/27</f>
        <v>1.2962962962962963</v>
      </c>
      <c r="H186" s="112" t="s">
        <v>135</v>
      </c>
      <c r="I186" s="117" t="s">
        <v>24</v>
      </c>
      <c r="J186" s="118">
        <f>K186+L186</f>
        <v>45</v>
      </c>
      <c r="K186" s="118">
        <v>15</v>
      </c>
      <c r="L186" s="112">
        <v>30</v>
      </c>
      <c r="M186" s="116">
        <v>5</v>
      </c>
      <c r="N186" s="35" t="s">
        <v>132</v>
      </c>
    </row>
    <row r="187" spans="1:14" ht="14.25">
      <c r="A187" s="112">
        <v>4</v>
      </c>
      <c r="B187" s="119" t="s">
        <v>84</v>
      </c>
      <c r="C187" s="118" t="s">
        <v>56</v>
      </c>
      <c r="D187" s="115">
        <v>3</v>
      </c>
      <c r="E187" s="311">
        <f>(K187+L187+M187)/27</f>
        <v>1.8518518518518519</v>
      </c>
      <c r="F187" s="311">
        <f>D187-E187</f>
        <v>1.1481481481481481</v>
      </c>
      <c r="G187" s="311">
        <f>(L187+M187)/27</f>
        <v>1.2962962962962963</v>
      </c>
      <c r="H187" s="112" t="s">
        <v>33</v>
      </c>
      <c r="I187" s="117" t="s">
        <v>24</v>
      </c>
      <c r="J187" s="118">
        <f>K187+L187</f>
        <v>45</v>
      </c>
      <c r="K187" s="118">
        <v>15</v>
      </c>
      <c r="L187" s="112">
        <v>30</v>
      </c>
      <c r="M187" s="116">
        <v>5</v>
      </c>
      <c r="N187" s="35" t="s">
        <v>134</v>
      </c>
    </row>
    <row r="188" spans="1:14" ht="15" thickBot="1">
      <c r="A188" s="94">
        <v>5</v>
      </c>
      <c r="B188" s="326" t="s">
        <v>138</v>
      </c>
      <c r="C188" s="341" t="s">
        <v>56</v>
      </c>
      <c r="D188" s="342">
        <v>6.5</v>
      </c>
      <c r="E188" s="299">
        <f>(K188+L188+M188)/27</f>
        <v>3.5185185185185186</v>
      </c>
      <c r="F188" s="311">
        <f>D188-E188</f>
        <v>2.9814814814814814</v>
      </c>
      <c r="G188" s="299">
        <f>(L188+M188)/27</f>
        <v>1.8518518518518519</v>
      </c>
      <c r="H188" s="343"/>
      <c r="I188" s="344"/>
      <c r="J188" s="341">
        <f>K188+L188</f>
        <v>90</v>
      </c>
      <c r="K188" s="341">
        <v>45</v>
      </c>
      <c r="L188" s="343">
        <v>45</v>
      </c>
      <c r="M188" s="345">
        <v>5</v>
      </c>
      <c r="N188" s="43" t="s">
        <v>132</v>
      </c>
    </row>
    <row r="189" spans="1:14" ht="14.25">
      <c r="A189" s="467" t="s">
        <v>28</v>
      </c>
      <c r="B189" s="468"/>
      <c r="C189" s="99"/>
      <c r="D189" s="100">
        <f>SUM(D184:D188)</f>
        <v>18</v>
      </c>
      <c r="E189" s="300">
        <f>SUM(E184:E188)</f>
        <v>10.925925925925926</v>
      </c>
      <c r="F189" s="300">
        <f>SUM(F184:F188)</f>
        <v>7.074074074074074</v>
      </c>
      <c r="G189" s="300">
        <f>SUM(G184:G188)</f>
        <v>7.037037037037037</v>
      </c>
      <c r="H189" s="100" t="s">
        <v>29</v>
      </c>
      <c r="I189" s="100" t="s">
        <v>29</v>
      </c>
      <c r="J189" s="120">
        <f>SUM(J184:J188)</f>
        <v>270</v>
      </c>
      <c r="K189" s="120">
        <f>SUM(K184:K188)</f>
        <v>105</v>
      </c>
      <c r="L189" s="120">
        <f>SUM(L184:L188)</f>
        <v>165</v>
      </c>
      <c r="M189" s="120">
        <f>SUM(M184:M188)</f>
        <v>25</v>
      </c>
      <c r="N189" s="40"/>
    </row>
    <row r="190" spans="1:14" ht="14.25">
      <c r="A190" s="463" t="s">
        <v>30</v>
      </c>
      <c r="B190" s="464"/>
      <c r="C190" s="121"/>
      <c r="D190" s="122"/>
      <c r="E190" s="301"/>
      <c r="F190" s="301"/>
      <c r="G190" s="301"/>
      <c r="H190" s="123" t="s">
        <v>29</v>
      </c>
      <c r="I190" s="124" t="s">
        <v>29</v>
      </c>
      <c r="J190" s="123"/>
      <c r="K190" s="123"/>
      <c r="L190" s="123">
        <f>L189</f>
        <v>165</v>
      </c>
      <c r="M190" s="124"/>
      <c r="N190" s="36"/>
    </row>
    <row r="191" spans="1:14" ht="15" thickBot="1">
      <c r="A191" s="469" t="s">
        <v>36</v>
      </c>
      <c r="B191" s="470"/>
      <c r="C191" s="125"/>
      <c r="D191" s="108">
        <f>D188</f>
        <v>6.5</v>
      </c>
      <c r="E191" s="302">
        <f aca="true" t="shared" si="7" ref="E191:M191">E188</f>
        <v>3.5185185185185186</v>
      </c>
      <c r="F191" s="302">
        <f t="shared" si="7"/>
        <v>2.9814814814814814</v>
      </c>
      <c r="G191" s="302">
        <f t="shared" si="7"/>
        <v>1.8518518518518519</v>
      </c>
      <c r="H191" s="108" t="s">
        <v>29</v>
      </c>
      <c r="I191" s="108" t="s">
        <v>29</v>
      </c>
      <c r="J191" s="127">
        <f t="shared" si="7"/>
        <v>90</v>
      </c>
      <c r="K191" s="127">
        <f t="shared" si="7"/>
        <v>45</v>
      </c>
      <c r="L191" s="127">
        <f t="shared" si="7"/>
        <v>45</v>
      </c>
      <c r="M191" s="253">
        <f t="shared" si="7"/>
        <v>5</v>
      </c>
      <c r="N191" s="42"/>
    </row>
    <row r="192" spans="1:14" ht="15.75" thickBot="1">
      <c r="A192" s="465" t="s">
        <v>89</v>
      </c>
      <c r="B192" s="466"/>
      <c r="C192" s="16"/>
      <c r="D192" s="30"/>
      <c r="E192" s="298"/>
      <c r="F192" s="298"/>
      <c r="G192" s="298"/>
      <c r="H192" s="18"/>
      <c r="I192" s="18"/>
      <c r="J192" s="18"/>
      <c r="K192" s="18"/>
      <c r="L192" s="18"/>
      <c r="M192" s="365"/>
      <c r="N192" s="366"/>
    </row>
    <row r="193" spans="1:14" ht="15" thickBot="1">
      <c r="A193" s="25">
        <v>1</v>
      </c>
      <c r="B193" s="95" t="s">
        <v>114</v>
      </c>
      <c r="C193" s="25" t="s">
        <v>56</v>
      </c>
      <c r="D193" s="110">
        <v>4</v>
      </c>
      <c r="E193" s="346">
        <f>(K193+L193+M193)/27</f>
        <v>2.4074074074074074</v>
      </c>
      <c r="F193" s="346">
        <f>D193-E193</f>
        <v>1.5925925925925926</v>
      </c>
      <c r="G193" s="346">
        <f>(L193+M193)/27</f>
        <v>1.2962962962962963</v>
      </c>
      <c r="H193" s="25" t="s">
        <v>135</v>
      </c>
      <c r="I193" s="25" t="s">
        <v>27</v>
      </c>
      <c r="J193" s="25">
        <f>K193+L193</f>
        <v>60</v>
      </c>
      <c r="K193" s="25">
        <v>30</v>
      </c>
      <c r="L193" s="25">
        <v>30</v>
      </c>
      <c r="M193" s="257">
        <v>5</v>
      </c>
      <c r="N193" s="32" t="s">
        <v>132</v>
      </c>
    </row>
    <row r="194" spans="1:14" ht="14.25">
      <c r="A194" s="467" t="s">
        <v>28</v>
      </c>
      <c r="B194" s="468"/>
      <c r="C194" s="99"/>
      <c r="D194" s="100">
        <f>SUM(D193:D193)</f>
        <v>4</v>
      </c>
      <c r="E194" s="300">
        <f>SUM(E193:E193)</f>
        <v>2.4074074074074074</v>
      </c>
      <c r="F194" s="300">
        <f>SUM(F193:F193)</f>
        <v>1.5925925925925926</v>
      </c>
      <c r="G194" s="300">
        <f>SUM(G193:G193)</f>
        <v>1.2962962962962963</v>
      </c>
      <c r="H194" s="101" t="s">
        <v>29</v>
      </c>
      <c r="I194" s="102" t="s">
        <v>29</v>
      </c>
      <c r="J194" s="101">
        <f>SUM(J193:J193)</f>
        <v>60</v>
      </c>
      <c r="K194" s="101">
        <f>SUM(K193:K193)</f>
        <v>30</v>
      </c>
      <c r="L194" s="101">
        <f>SUM(L193:L193)</f>
        <v>30</v>
      </c>
      <c r="M194" s="120">
        <f>SUM(M193:M193)</f>
        <v>5</v>
      </c>
      <c r="N194" s="40"/>
    </row>
    <row r="195" spans="1:14" ht="14.25">
      <c r="A195" s="463" t="s">
        <v>30</v>
      </c>
      <c r="B195" s="464"/>
      <c r="C195" s="121"/>
      <c r="D195" s="122"/>
      <c r="E195" s="301"/>
      <c r="F195" s="301"/>
      <c r="G195" s="301"/>
      <c r="H195" s="123" t="s">
        <v>29</v>
      </c>
      <c r="I195" s="124" t="s">
        <v>29</v>
      </c>
      <c r="J195" s="123"/>
      <c r="K195" s="123"/>
      <c r="L195" s="123">
        <f>L194</f>
        <v>30</v>
      </c>
      <c r="M195" s="124"/>
      <c r="N195" s="36"/>
    </row>
    <row r="196" spans="1:14" ht="15" thickBot="1">
      <c r="A196" s="469" t="s">
        <v>36</v>
      </c>
      <c r="B196" s="470"/>
      <c r="C196" s="125"/>
      <c r="D196" s="108">
        <f>SUM(D193)</f>
        <v>4</v>
      </c>
      <c r="E196" s="302">
        <f>SUM(E193)</f>
        <v>2.4074074074074074</v>
      </c>
      <c r="F196" s="302">
        <f>SUM(F193)</f>
        <v>1.5925925925925926</v>
      </c>
      <c r="G196" s="302">
        <f>SUM(G193)</f>
        <v>1.2962962962962963</v>
      </c>
      <c r="H196" s="109" t="s">
        <v>29</v>
      </c>
      <c r="I196" s="126" t="s">
        <v>29</v>
      </c>
      <c r="J196" s="109">
        <f>SUM(J193)</f>
        <v>60</v>
      </c>
      <c r="K196" s="109">
        <f>SUM(K193)</f>
        <v>30</v>
      </c>
      <c r="L196" s="109">
        <f>SUM(L193)</f>
        <v>30</v>
      </c>
      <c r="M196" s="253">
        <f>SUM(M193)</f>
        <v>5</v>
      </c>
      <c r="N196" s="42"/>
    </row>
    <row r="197" spans="1:14" ht="15.75" thickBot="1">
      <c r="A197" s="465" t="s">
        <v>57</v>
      </c>
      <c r="B197" s="466"/>
      <c r="C197" s="16"/>
      <c r="D197" s="18"/>
      <c r="E197" s="298"/>
      <c r="F197" s="298"/>
      <c r="G197" s="298"/>
      <c r="H197" s="18"/>
      <c r="I197" s="18"/>
      <c r="J197" s="18"/>
      <c r="K197" s="18"/>
      <c r="L197" s="18"/>
      <c r="M197" s="365"/>
      <c r="N197" s="366"/>
    </row>
    <row r="198" spans="1:14" ht="15" thickBot="1">
      <c r="A198" s="25">
        <v>1</v>
      </c>
      <c r="B198" s="95" t="s">
        <v>58</v>
      </c>
      <c r="C198" s="25" t="s">
        <v>56</v>
      </c>
      <c r="D198" s="128">
        <v>6</v>
      </c>
      <c r="E198" s="312">
        <f>J198/27</f>
        <v>5.925925925925926</v>
      </c>
      <c r="F198" s="312">
        <f>D198-E198</f>
        <v>0.0740740740740744</v>
      </c>
      <c r="G198" s="312">
        <v>6</v>
      </c>
      <c r="H198" s="129" t="s">
        <v>135</v>
      </c>
      <c r="I198" s="129" t="s">
        <v>24</v>
      </c>
      <c r="J198" s="129">
        <f>K198+L198+M198</f>
        <v>160</v>
      </c>
      <c r="K198" s="129"/>
      <c r="L198" s="129"/>
      <c r="M198" s="258">
        <v>160</v>
      </c>
      <c r="N198" s="37" t="s">
        <v>132</v>
      </c>
    </row>
    <row r="199" spans="1:14" ht="15.75" thickBot="1">
      <c r="A199" s="465" t="s">
        <v>59</v>
      </c>
      <c r="B199" s="466"/>
      <c r="C199" s="18"/>
      <c r="D199" s="19"/>
      <c r="E199" s="313"/>
      <c r="F199" s="313"/>
      <c r="G199" s="313"/>
      <c r="H199" s="19"/>
      <c r="I199" s="19"/>
      <c r="J199" s="18"/>
      <c r="K199" s="18"/>
      <c r="L199" s="18"/>
      <c r="M199" s="365"/>
      <c r="N199" s="366"/>
    </row>
    <row r="200" spans="1:14" ht="14.25">
      <c r="A200" s="501" t="s">
        <v>30</v>
      </c>
      <c r="B200" s="502"/>
      <c r="C200" s="8"/>
      <c r="D200" s="10"/>
      <c r="E200" s="314"/>
      <c r="F200" s="315"/>
      <c r="G200" s="316"/>
      <c r="H200" s="230"/>
      <c r="I200" s="229"/>
      <c r="J200" s="230"/>
      <c r="K200" s="229"/>
      <c r="L200" s="230"/>
      <c r="M200" s="259"/>
      <c r="N200" s="40"/>
    </row>
    <row r="201" spans="1:14" ht="15" thickBot="1">
      <c r="A201" s="503" t="s">
        <v>112</v>
      </c>
      <c r="B201" s="504"/>
      <c r="C201" s="130"/>
      <c r="D201" s="27">
        <f>D182+D191+D196+D198</f>
        <v>18.5</v>
      </c>
      <c r="E201" s="317">
        <f>E182+E191+E196+E198</f>
        <v>13.074074074074073</v>
      </c>
      <c r="F201" s="317">
        <f>F182+F191+F196+F198</f>
        <v>5.425925925925926</v>
      </c>
      <c r="G201" s="317">
        <f>G182+G191+G196+G198</f>
        <v>10.37037037037037</v>
      </c>
      <c r="H201" s="130"/>
      <c r="I201" s="130"/>
      <c r="J201" s="11">
        <f>J182+J191+J196+J198</f>
        <v>340</v>
      </c>
      <c r="K201" s="11">
        <f>K182+K191+K196+K198</f>
        <v>75</v>
      </c>
      <c r="L201" s="11">
        <f>L182+L191+L196+L198</f>
        <v>105</v>
      </c>
      <c r="M201" s="11">
        <f>M182+M191+M196+M198</f>
        <v>173</v>
      </c>
      <c r="N201" s="42"/>
    </row>
    <row r="202" spans="1:14" ht="15" thickBot="1">
      <c r="A202" s="505" t="s">
        <v>28</v>
      </c>
      <c r="B202" s="506"/>
      <c r="C202" s="9"/>
      <c r="D202" s="26">
        <f>D180+D189+D194+D198</f>
        <v>30</v>
      </c>
      <c r="E202" s="318">
        <f>E180+E189+E194+E198</f>
        <v>20.48148148148148</v>
      </c>
      <c r="F202" s="318">
        <f>F180+F189+F194+F198</f>
        <v>9.518518518518519</v>
      </c>
      <c r="G202" s="318">
        <f>G180+G189+G194+G198</f>
        <v>16.555555555555557</v>
      </c>
      <c r="H202" s="231"/>
      <c r="I202" s="231"/>
      <c r="J202" s="20">
        <f>J180+J189+J194+J198</f>
        <v>550</v>
      </c>
      <c r="K202" s="20">
        <f>K180+K189+K194+K198</f>
        <v>135</v>
      </c>
      <c r="L202" s="20">
        <f>L180+L189+L194+L198</f>
        <v>255</v>
      </c>
      <c r="M202" s="20">
        <f>M180+M189+M194+M198</f>
        <v>193</v>
      </c>
      <c r="N202" s="323"/>
    </row>
    <row r="203" spans="1:13" ht="14.25">
      <c r="A203" s="391" t="s">
        <v>113</v>
      </c>
      <c r="B203" s="391"/>
      <c r="C203" s="391"/>
      <c r="D203" s="391"/>
      <c r="E203" s="391"/>
      <c r="F203" s="391"/>
      <c r="G203" s="391"/>
      <c r="H203" s="391"/>
      <c r="I203" s="391"/>
      <c r="J203" s="391"/>
      <c r="K203" s="391"/>
      <c r="L203" s="391"/>
      <c r="M203" s="391"/>
    </row>
    <row r="204" spans="1:13" ht="14.25">
      <c r="A204" s="382" t="s">
        <v>110</v>
      </c>
      <c r="B204" s="382"/>
      <c r="C204" s="382"/>
      <c r="D204" s="382"/>
      <c r="E204" s="382"/>
      <c r="F204" s="382"/>
      <c r="G204" s="382"/>
      <c r="H204" s="382"/>
      <c r="I204" s="382"/>
      <c r="J204" s="382"/>
      <c r="K204" s="382"/>
      <c r="L204" s="382"/>
      <c r="M204" s="382"/>
    </row>
    <row r="205" spans="1:13" ht="14.25">
      <c r="A205" s="382" t="s">
        <v>131</v>
      </c>
      <c r="B205" s="382"/>
      <c r="C205" s="382"/>
      <c r="D205" s="382"/>
      <c r="E205" s="382"/>
      <c r="F205" s="382"/>
      <c r="G205" s="382"/>
      <c r="H205" s="382"/>
      <c r="I205" s="382"/>
      <c r="J205" s="382"/>
      <c r="K205" s="382"/>
      <c r="L205" s="382"/>
      <c r="M205" s="382"/>
    </row>
    <row r="206" spans="1:13" ht="14.25">
      <c r="A206" s="7"/>
      <c r="B206" s="7"/>
      <c r="C206" s="7"/>
      <c r="D206" s="7"/>
      <c r="E206" s="7"/>
      <c r="F206" s="4"/>
      <c r="G206" s="5"/>
      <c r="H206" s="5"/>
      <c r="I206" s="5"/>
      <c r="J206" s="5"/>
      <c r="K206" s="5"/>
      <c r="L206" s="5"/>
      <c r="M206" s="5"/>
    </row>
    <row r="207" spans="1:13" ht="14.25">
      <c r="A207" s="7"/>
      <c r="B207" s="7"/>
      <c r="C207" s="7"/>
      <c r="D207" s="7"/>
      <c r="E207" s="7"/>
      <c r="F207" s="4"/>
      <c r="G207" s="5"/>
      <c r="H207" s="5"/>
      <c r="I207" s="5"/>
      <c r="J207" s="5"/>
      <c r="K207" s="5"/>
      <c r="L207" s="5"/>
      <c r="M207" s="5"/>
    </row>
    <row r="208" spans="1:13" ht="14.25">
      <c r="A208" s="7"/>
      <c r="B208" s="7"/>
      <c r="C208" s="7"/>
      <c r="D208" s="7"/>
      <c r="E208" s="7"/>
      <c r="F208" s="4"/>
      <c r="G208" s="5"/>
      <c r="H208" s="5"/>
      <c r="I208" s="5"/>
      <c r="J208" s="5"/>
      <c r="K208" s="5"/>
      <c r="L208" s="5"/>
      <c r="M208" s="5"/>
    </row>
    <row r="209" spans="1:14" ht="15.75">
      <c r="A209" s="383" t="s">
        <v>67</v>
      </c>
      <c r="B209" s="383"/>
      <c r="C209" s="383"/>
      <c r="D209" s="383"/>
      <c r="E209" s="383"/>
      <c r="F209" s="383"/>
      <c r="G209" s="383"/>
      <c r="H209" s="383"/>
      <c r="I209" s="383"/>
      <c r="J209" s="383"/>
      <c r="K209" s="383"/>
      <c r="L209" s="383"/>
      <c r="M209" s="383"/>
      <c r="N209" s="383"/>
    </row>
    <row r="210" spans="1:13" ht="15">
      <c r="A210" s="390" t="s">
        <v>107</v>
      </c>
      <c r="B210" s="390"/>
      <c r="C210" s="390"/>
      <c r="D210" s="390"/>
      <c r="E210" s="390"/>
      <c r="F210" s="390"/>
      <c r="G210" s="390"/>
      <c r="H210" s="390"/>
      <c r="I210" s="390"/>
      <c r="J210" s="390"/>
      <c r="K210" s="390"/>
      <c r="L210" s="390"/>
      <c r="M210" s="390"/>
    </row>
    <row r="211" spans="1:13" ht="15">
      <c r="A211" s="2"/>
      <c r="B211" s="12" t="s">
        <v>0</v>
      </c>
      <c r="C211" s="12"/>
      <c r="D211" s="13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">
      <c r="A212" s="1"/>
      <c r="B212" s="14" t="s">
        <v>1</v>
      </c>
      <c r="C212" s="14"/>
      <c r="D212" s="14"/>
      <c r="E212" s="1"/>
      <c r="F212" s="1" t="s">
        <v>139</v>
      </c>
      <c r="G212" s="1"/>
      <c r="H212" s="1"/>
      <c r="I212" s="1"/>
      <c r="J212" s="1"/>
      <c r="K212" s="1"/>
      <c r="L212" s="1"/>
      <c r="M212" s="1"/>
    </row>
    <row r="213" spans="1:13" ht="15">
      <c r="A213" s="1"/>
      <c r="B213" s="14" t="s">
        <v>2</v>
      </c>
      <c r="C213" s="14"/>
      <c r="D213" s="14"/>
      <c r="E213" s="1"/>
      <c r="F213" s="1" t="s">
        <v>137</v>
      </c>
      <c r="G213" s="1"/>
      <c r="H213" s="1"/>
      <c r="I213" s="1"/>
      <c r="J213" s="1"/>
      <c r="K213" s="1"/>
      <c r="L213" s="1"/>
      <c r="M213" s="1"/>
    </row>
    <row r="214" spans="1:13" ht="15">
      <c r="A214" s="1"/>
      <c r="B214" s="14" t="s">
        <v>68</v>
      </c>
      <c r="C214" s="14"/>
      <c r="D214" s="14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1"/>
      <c r="B215" s="14" t="s">
        <v>106</v>
      </c>
      <c r="C215" s="14"/>
      <c r="D215" s="14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1"/>
      <c r="B216" s="14" t="s">
        <v>129</v>
      </c>
      <c r="C216" s="14"/>
      <c r="D216" s="14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1"/>
      <c r="B217" s="15" t="s">
        <v>60</v>
      </c>
      <c r="C217" s="1"/>
      <c r="D217" s="1"/>
      <c r="E217" s="1"/>
      <c r="F217" s="1"/>
      <c r="G217" s="5"/>
      <c r="H217" s="1"/>
      <c r="I217" s="1"/>
      <c r="J217" s="1"/>
      <c r="K217" s="1"/>
      <c r="L217" s="1"/>
      <c r="M217" s="1"/>
    </row>
    <row r="218" spans="1:13" ht="15.75" thickBot="1">
      <c r="A218" s="1"/>
      <c r="B218" s="15" t="s">
        <v>61</v>
      </c>
      <c r="C218" s="1"/>
      <c r="D218" s="1"/>
      <c r="E218" s="1"/>
      <c r="F218" s="1"/>
      <c r="G218" s="5"/>
      <c r="H218" s="1"/>
      <c r="I218" s="1"/>
      <c r="J218" s="1"/>
      <c r="K218" s="1"/>
      <c r="L218" s="1"/>
      <c r="M218" s="1"/>
    </row>
    <row r="219" spans="1:14" ht="15" thickBot="1">
      <c r="A219" s="413" t="s">
        <v>5</v>
      </c>
      <c r="B219" s="416" t="s">
        <v>6</v>
      </c>
      <c r="C219" s="419" t="s">
        <v>7</v>
      </c>
      <c r="D219" s="410" t="s">
        <v>8</v>
      </c>
      <c r="E219" s="411"/>
      <c r="F219" s="412"/>
      <c r="G219" s="398" t="s">
        <v>9</v>
      </c>
      <c r="H219" s="401" t="s">
        <v>10</v>
      </c>
      <c r="I219" s="398" t="s">
        <v>11</v>
      </c>
      <c r="J219" s="410" t="s">
        <v>12</v>
      </c>
      <c r="K219" s="411"/>
      <c r="L219" s="411"/>
      <c r="M219" s="412"/>
      <c r="N219" s="387" t="s">
        <v>130</v>
      </c>
    </row>
    <row r="220" spans="1:14" ht="15" thickBot="1">
      <c r="A220" s="414"/>
      <c r="B220" s="417"/>
      <c r="C220" s="420"/>
      <c r="D220" s="406" t="s">
        <v>13</v>
      </c>
      <c r="E220" s="399" t="s">
        <v>14</v>
      </c>
      <c r="F220" s="404" t="s">
        <v>15</v>
      </c>
      <c r="G220" s="399"/>
      <c r="H220" s="402"/>
      <c r="I220" s="399"/>
      <c r="J220" s="406" t="s">
        <v>13</v>
      </c>
      <c r="K220" s="408" t="s">
        <v>16</v>
      </c>
      <c r="L220" s="409"/>
      <c r="M220" s="380" t="s">
        <v>17</v>
      </c>
      <c r="N220" s="388"/>
    </row>
    <row r="221" spans="1:14" ht="14.25">
      <c r="A221" s="414"/>
      <c r="B221" s="417"/>
      <c r="C221" s="420"/>
      <c r="D221" s="406"/>
      <c r="E221" s="399"/>
      <c r="F221" s="404"/>
      <c r="G221" s="399"/>
      <c r="H221" s="402"/>
      <c r="I221" s="399"/>
      <c r="J221" s="406"/>
      <c r="K221" s="416" t="s">
        <v>18</v>
      </c>
      <c r="L221" s="416" t="s">
        <v>19</v>
      </c>
      <c r="M221" s="380"/>
      <c r="N221" s="388"/>
    </row>
    <row r="222" spans="1:14" ht="14.25">
      <c r="A222" s="414"/>
      <c r="B222" s="417"/>
      <c r="C222" s="420"/>
      <c r="D222" s="406"/>
      <c r="E222" s="399"/>
      <c r="F222" s="404"/>
      <c r="G222" s="399"/>
      <c r="H222" s="402"/>
      <c r="I222" s="399"/>
      <c r="J222" s="406"/>
      <c r="K222" s="417"/>
      <c r="L222" s="417"/>
      <c r="M222" s="380"/>
      <c r="N222" s="388"/>
    </row>
    <row r="223" spans="1:14" ht="14.25">
      <c r="A223" s="414"/>
      <c r="B223" s="417"/>
      <c r="C223" s="420"/>
      <c r="D223" s="406"/>
      <c r="E223" s="399"/>
      <c r="F223" s="404"/>
      <c r="G223" s="399"/>
      <c r="H223" s="402"/>
      <c r="I223" s="399"/>
      <c r="J223" s="406"/>
      <c r="K223" s="417"/>
      <c r="L223" s="417"/>
      <c r="M223" s="380"/>
      <c r="N223" s="388"/>
    </row>
    <row r="224" spans="1:14" ht="14.25">
      <c r="A224" s="414"/>
      <c r="B224" s="417"/>
      <c r="C224" s="420"/>
      <c r="D224" s="406"/>
      <c r="E224" s="399"/>
      <c r="F224" s="404"/>
      <c r="G224" s="399"/>
      <c r="H224" s="402"/>
      <c r="I224" s="399"/>
      <c r="J224" s="406"/>
      <c r="K224" s="417"/>
      <c r="L224" s="417"/>
      <c r="M224" s="380"/>
      <c r="N224" s="388"/>
    </row>
    <row r="225" spans="1:14" ht="15" thickBot="1">
      <c r="A225" s="415"/>
      <c r="B225" s="418"/>
      <c r="C225" s="421"/>
      <c r="D225" s="407"/>
      <c r="E225" s="400"/>
      <c r="F225" s="405"/>
      <c r="G225" s="400"/>
      <c r="H225" s="403"/>
      <c r="I225" s="400"/>
      <c r="J225" s="407"/>
      <c r="K225" s="418"/>
      <c r="L225" s="418"/>
      <c r="M225" s="381"/>
      <c r="N225" s="389"/>
    </row>
    <row r="226" spans="1:14" ht="15" thickBot="1">
      <c r="A226" s="44"/>
      <c r="B226" s="45" t="s">
        <v>20</v>
      </c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238"/>
      <c r="N226" s="237"/>
    </row>
    <row r="227" spans="1:14" ht="15.75" thickBot="1">
      <c r="A227" s="384" t="s">
        <v>37</v>
      </c>
      <c r="B227" s="385"/>
      <c r="C227" s="48"/>
      <c r="D227" s="49"/>
      <c r="E227" s="49"/>
      <c r="F227" s="49"/>
      <c r="G227" s="49"/>
      <c r="H227" s="49"/>
      <c r="I227" s="49"/>
      <c r="J227" s="49"/>
      <c r="K227" s="49"/>
      <c r="L227" s="49"/>
      <c r="M227" s="378"/>
      <c r="N227" s="379"/>
    </row>
    <row r="228" spans="1:14" ht="14.25">
      <c r="A228" s="347">
        <v>1</v>
      </c>
      <c r="B228" s="348" t="s">
        <v>126</v>
      </c>
      <c r="C228" s="349" t="s">
        <v>62</v>
      </c>
      <c r="D228" s="350">
        <v>4</v>
      </c>
      <c r="E228" s="351">
        <f>(K228+L228+M228)/27</f>
        <v>1.8518518518518519</v>
      </c>
      <c r="F228" s="352">
        <f>D228-E228</f>
        <v>2.148148148148148</v>
      </c>
      <c r="G228" s="351">
        <f>(L228+M228)/27</f>
        <v>1.2962962962962963</v>
      </c>
      <c r="H228" s="349" t="s">
        <v>33</v>
      </c>
      <c r="I228" s="349" t="s">
        <v>24</v>
      </c>
      <c r="J228" s="349">
        <f>K228+L228</f>
        <v>45</v>
      </c>
      <c r="K228" s="349">
        <v>15</v>
      </c>
      <c r="L228" s="353">
        <v>30</v>
      </c>
      <c r="M228" s="354">
        <v>5</v>
      </c>
      <c r="N228" s="34" t="s">
        <v>132</v>
      </c>
    </row>
    <row r="229" spans="1:14" ht="14.25">
      <c r="A229" s="355">
        <v>2</v>
      </c>
      <c r="B229" s="356" t="s">
        <v>127</v>
      </c>
      <c r="C229" s="93" t="s">
        <v>62</v>
      </c>
      <c r="D229" s="357">
        <v>2.5</v>
      </c>
      <c r="E229" s="358">
        <f>(K229+L229+M229)/27</f>
        <v>1.2222222222222223</v>
      </c>
      <c r="F229" s="358">
        <f>D229-E229</f>
        <v>1.2777777777777777</v>
      </c>
      <c r="G229" s="358">
        <f>(L229+M229)/27</f>
        <v>0.6666666666666666</v>
      </c>
      <c r="H229" s="93" t="s">
        <v>135</v>
      </c>
      <c r="I229" s="93" t="s">
        <v>24</v>
      </c>
      <c r="J229" s="93">
        <f>K229+L229</f>
        <v>30</v>
      </c>
      <c r="K229" s="93">
        <v>15</v>
      </c>
      <c r="L229" s="182">
        <v>15</v>
      </c>
      <c r="M229" s="359">
        <v>3</v>
      </c>
      <c r="N229" s="35" t="s">
        <v>132</v>
      </c>
    </row>
    <row r="230" spans="1:14" ht="15" thickBot="1">
      <c r="A230" s="93">
        <v>3</v>
      </c>
      <c r="B230" s="356" t="s">
        <v>120</v>
      </c>
      <c r="C230" s="360" t="s">
        <v>62</v>
      </c>
      <c r="D230" s="361">
        <v>2.5</v>
      </c>
      <c r="E230" s="331">
        <f>(K230+L230+M230)/27</f>
        <v>1.2222222222222223</v>
      </c>
      <c r="F230" s="331">
        <f>D230-E230</f>
        <v>1.2777777777777777</v>
      </c>
      <c r="G230" s="331">
        <f>(L230+M230)/27</f>
        <v>0.6666666666666666</v>
      </c>
      <c r="H230" s="93" t="s">
        <v>135</v>
      </c>
      <c r="I230" s="93" t="s">
        <v>24</v>
      </c>
      <c r="J230" s="93">
        <f>K230+L230</f>
        <v>30</v>
      </c>
      <c r="K230" s="93">
        <v>15</v>
      </c>
      <c r="L230" s="182">
        <v>15</v>
      </c>
      <c r="M230" s="362">
        <v>3</v>
      </c>
      <c r="N230" s="43" t="s">
        <v>132</v>
      </c>
    </row>
    <row r="231" spans="1:14" ht="14.25">
      <c r="A231" s="422" t="s">
        <v>28</v>
      </c>
      <c r="B231" s="423"/>
      <c r="C231" s="57"/>
      <c r="D231" s="59">
        <f>SUM(D228:D230)</f>
        <v>9</v>
      </c>
      <c r="E231" s="273">
        <f>SUM(E228:E230)</f>
        <v>4.296296296296297</v>
      </c>
      <c r="F231" s="273">
        <f>SUM(F228:F230)</f>
        <v>4.703703703703703</v>
      </c>
      <c r="G231" s="273">
        <f>SUM(G228:G230)</f>
        <v>2.6296296296296293</v>
      </c>
      <c r="H231" s="59" t="s">
        <v>29</v>
      </c>
      <c r="I231" s="59" t="s">
        <v>29</v>
      </c>
      <c r="J231" s="61">
        <f>SUM(J228:J230)</f>
        <v>105</v>
      </c>
      <c r="K231" s="61">
        <f>SUM(K228:K230)</f>
        <v>45</v>
      </c>
      <c r="L231" s="261">
        <f>SUM(L228:L230)</f>
        <v>60</v>
      </c>
      <c r="M231" s="61">
        <f>SUM(M228:M230)</f>
        <v>11</v>
      </c>
      <c r="N231" s="40"/>
    </row>
    <row r="232" spans="1:14" ht="14.25">
      <c r="A232" s="394" t="s">
        <v>30</v>
      </c>
      <c r="B232" s="395"/>
      <c r="C232" s="62"/>
      <c r="D232" s="200"/>
      <c r="E232" s="278"/>
      <c r="F232" s="278"/>
      <c r="G232" s="278"/>
      <c r="H232" s="63" t="s">
        <v>29</v>
      </c>
      <c r="I232" s="64" t="s">
        <v>29</v>
      </c>
      <c r="J232" s="63"/>
      <c r="K232" s="63"/>
      <c r="L232" s="262"/>
      <c r="M232" s="63"/>
      <c r="N232" s="36"/>
    </row>
    <row r="233" spans="1:14" ht="15" thickBot="1">
      <c r="A233" s="396" t="s">
        <v>36</v>
      </c>
      <c r="B233" s="397"/>
      <c r="C233" s="65"/>
      <c r="D233" s="67"/>
      <c r="E233" s="275"/>
      <c r="F233" s="275"/>
      <c r="G233" s="275"/>
      <c r="H233" s="66" t="s">
        <v>29</v>
      </c>
      <c r="I233" s="68" t="s">
        <v>29</v>
      </c>
      <c r="J233" s="66"/>
      <c r="K233" s="66"/>
      <c r="L233" s="263"/>
      <c r="M233" s="268"/>
      <c r="N233" s="42"/>
    </row>
    <row r="234" spans="1:14" ht="15.75" thickBot="1">
      <c r="A234" s="384" t="s">
        <v>89</v>
      </c>
      <c r="B234" s="385"/>
      <c r="C234" s="48"/>
      <c r="D234" s="201"/>
      <c r="E234" s="277"/>
      <c r="F234" s="277"/>
      <c r="G234" s="277"/>
      <c r="H234" s="49"/>
      <c r="I234" s="49"/>
      <c r="J234" s="49"/>
      <c r="K234" s="49"/>
      <c r="L234" s="49"/>
      <c r="M234" s="378"/>
      <c r="N234" s="379"/>
    </row>
    <row r="235" spans="1:14" ht="14.25">
      <c r="A235" s="85">
        <v>1</v>
      </c>
      <c r="B235" s="86" t="s">
        <v>123</v>
      </c>
      <c r="C235" s="85" t="s">
        <v>62</v>
      </c>
      <c r="D235" s="87">
        <v>5</v>
      </c>
      <c r="E235" s="270">
        <f>(K235+L235+M235)/27</f>
        <v>2.4074074074074074</v>
      </c>
      <c r="F235" s="270">
        <f>D235-E235</f>
        <v>2.5925925925925926</v>
      </c>
      <c r="G235" s="270">
        <f>(L235+M235)/27</f>
        <v>1.2962962962962963</v>
      </c>
      <c r="H235" s="85" t="s">
        <v>135</v>
      </c>
      <c r="I235" s="85" t="s">
        <v>27</v>
      </c>
      <c r="J235" s="85">
        <f>K235+L235</f>
        <v>60</v>
      </c>
      <c r="K235" s="85">
        <v>30</v>
      </c>
      <c r="L235" s="222">
        <v>30</v>
      </c>
      <c r="M235" s="246">
        <v>5</v>
      </c>
      <c r="N235" s="34" t="s">
        <v>132</v>
      </c>
    </row>
    <row r="236" spans="1:14" ht="14.25">
      <c r="A236" s="50">
        <v>2</v>
      </c>
      <c r="B236" s="51" t="s">
        <v>117</v>
      </c>
      <c r="C236" s="52" t="s">
        <v>62</v>
      </c>
      <c r="D236" s="53">
        <v>7.5</v>
      </c>
      <c r="E236" s="271">
        <f>(K236+L236+M236)/27</f>
        <v>1.7777777777777777</v>
      </c>
      <c r="F236" s="271">
        <f>D236-E236</f>
        <v>5.722222222222222</v>
      </c>
      <c r="G236" s="271">
        <f>(L236+M236)/27</f>
        <v>1.7777777777777777</v>
      </c>
      <c r="H236" s="50" t="s">
        <v>135</v>
      </c>
      <c r="I236" s="50" t="s">
        <v>24</v>
      </c>
      <c r="J236" s="50">
        <f>K236+L236</f>
        <v>30</v>
      </c>
      <c r="K236" s="50"/>
      <c r="L236" s="56">
        <v>30</v>
      </c>
      <c r="M236" s="90">
        <v>18</v>
      </c>
      <c r="N236" s="35" t="s">
        <v>134</v>
      </c>
    </row>
    <row r="237" spans="1:14" ht="14.25">
      <c r="A237" s="50">
        <v>3</v>
      </c>
      <c r="B237" s="51" t="s">
        <v>87</v>
      </c>
      <c r="C237" s="52" t="s">
        <v>62</v>
      </c>
      <c r="D237" s="53">
        <v>2.5</v>
      </c>
      <c r="E237" s="271">
        <f>(K237+L237+M237)/27</f>
        <v>1.2222222222222223</v>
      </c>
      <c r="F237" s="271">
        <f>D237-E237</f>
        <v>1.2777777777777777</v>
      </c>
      <c r="G237" s="271">
        <f>(L237+M237)/27</f>
        <v>0.6666666666666666</v>
      </c>
      <c r="H237" s="50" t="s">
        <v>33</v>
      </c>
      <c r="I237" s="55" t="s">
        <v>24</v>
      </c>
      <c r="J237" s="56">
        <f>K237+L237</f>
        <v>30</v>
      </c>
      <c r="K237" s="56">
        <v>15</v>
      </c>
      <c r="L237" s="56">
        <v>15</v>
      </c>
      <c r="M237" s="90">
        <v>3</v>
      </c>
      <c r="N237" s="35" t="s">
        <v>133</v>
      </c>
    </row>
    <row r="238" spans="1:14" ht="14.25">
      <c r="A238" s="50">
        <v>4</v>
      </c>
      <c r="B238" s="51" t="s">
        <v>49</v>
      </c>
      <c r="C238" s="52" t="s">
        <v>62</v>
      </c>
      <c r="D238" s="53">
        <v>2.5</v>
      </c>
      <c r="E238" s="271">
        <f>(K238+L238+M238)/27</f>
        <v>1.2222222222222223</v>
      </c>
      <c r="F238" s="271">
        <f>D238-E238</f>
        <v>1.2777777777777777</v>
      </c>
      <c r="G238" s="271">
        <f>(L238+M238)/27</f>
        <v>0.6666666666666666</v>
      </c>
      <c r="H238" s="50" t="s">
        <v>33</v>
      </c>
      <c r="I238" s="55" t="s">
        <v>24</v>
      </c>
      <c r="J238" s="56">
        <f>K238+L238</f>
        <v>30</v>
      </c>
      <c r="K238" s="56">
        <v>15</v>
      </c>
      <c r="L238" s="56">
        <v>15</v>
      </c>
      <c r="M238" s="90">
        <v>3</v>
      </c>
      <c r="N238" s="35" t="s">
        <v>133</v>
      </c>
    </row>
    <row r="239" spans="1:14" ht="15" thickBot="1">
      <c r="A239" s="50">
        <v>5</v>
      </c>
      <c r="B239" s="51" t="s">
        <v>88</v>
      </c>
      <c r="C239" s="52" t="s">
        <v>62</v>
      </c>
      <c r="D239" s="53">
        <v>3.5</v>
      </c>
      <c r="E239" s="272">
        <f>(K239+L239+M239)/27</f>
        <v>1.8518518518518519</v>
      </c>
      <c r="F239" s="272">
        <f>D239-E239</f>
        <v>1.6481481481481481</v>
      </c>
      <c r="G239" s="272">
        <f>(L239+M239)/27</f>
        <v>1.2962962962962963</v>
      </c>
      <c r="H239" s="50" t="s">
        <v>33</v>
      </c>
      <c r="I239" s="55" t="s">
        <v>24</v>
      </c>
      <c r="J239" s="56">
        <f>K239+L239</f>
        <v>45</v>
      </c>
      <c r="K239" s="56">
        <v>15</v>
      </c>
      <c r="L239" s="56">
        <v>30</v>
      </c>
      <c r="M239" s="92">
        <v>5</v>
      </c>
      <c r="N239" s="43" t="s">
        <v>134</v>
      </c>
    </row>
    <row r="240" spans="1:14" ht="14.25">
      <c r="A240" s="422" t="s">
        <v>28</v>
      </c>
      <c r="B240" s="423"/>
      <c r="C240" s="57"/>
      <c r="D240" s="59">
        <f>SUM(D235:D239)</f>
        <v>21</v>
      </c>
      <c r="E240" s="273">
        <f>SUM(E235:E239)</f>
        <v>8.481481481481481</v>
      </c>
      <c r="F240" s="273">
        <f>SUM(F235:F239)</f>
        <v>12.518518518518519</v>
      </c>
      <c r="G240" s="273">
        <f>SUM(G235:G239)</f>
        <v>5.703703703703704</v>
      </c>
      <c r="H240" s="58" t="s">
        <v>29</v>
      </c>
      <c r="I240" s="60" t="s">
        <v>29</v>
      </c>
      <c r="J240" s="58">
        <f>SUM(J235:J239)</f>
        <v>195</v>
      </c>
      <c r="K240" s="58">
        <f>SUM(K235:K239)</f>
        <v>75</v>
      </c>
      <c r="L240" s="264">
        <f>SUM(L235:L239)</f>
        <v>120</v>
      </c>
      <c r="M240" s="61">
        <f>SUM(M235:M239)</f>
        <v>34</v>
      </c>
      <c r="N240" s="40"/>
    </row>
    <row r="241" spans="1:14" ht="14.25">
      <c r="A241" s="394" t="s">
        <v>30</v>
      </c>
      <c r="B241" s="395"/>
      <c r="C241" s="62"/>
      <c r="D241" s="63"/>
      <c r="E241" s="278"/>
      <c r="F241" s="278"/>
      <c r="G241" s="278"/>
      <c r="H241" s="63" t="s">
        <v>29</v>
      </c>
      <c r="I241" s="64" t="s">
        <v>29</v>
      </c>
      <c r="J241" s="63"/>
      <c r="K241" s="63"/>
      <c r="L241" s="262"/>
      <c r="M241" s="63"/>
      <c r="N241" s="36"/>
    </row>
    <row r="242" spans="1:14" ht="15" thickBot="1">
      <c r="A242" s="396" t="s">
        <v>36</v>
      </c>
      <c r="B242" s="397"/>
      <c r="C242" s="65"/>
      <c r="D242" s="66">
        <f>D235+D236</f>
        <v>12.5</v>
      </c>
      <c r="E242" s="275">
        <f>E235+E236</f>
        <v>4.185185185185185</v>
      </c>
      <c r="F242" s="275">
        <f>F235+F236</f>
        <v>8.314814814814815</v>
      </c>
      <c r="G242" s="275">
        <f>G235+G236</f>
        <v>3.074074074074074</v>
      </c>
      <c r="H242" s="66" t="s">
        <v>29</v>
      </c>
      <c r="I242" s="68" t="s">
        <v>29</v>
      </c>
      <c r="J242" s="66">
        <f>J235+J236</f>
        <v>90</v>
      </c>
      <c r="K242" s="66">
        <f>K235+K236</f>
        <v>30</v>
      </c>
      <c r="L242" s="263">
        <f>L235+L236</f>
        <v>60</v>
      </c>
      <c r="M242" s="247">
        <f>M235+M236</f>
        <v>23</v>
      </c>
      <c r="N242" s="42"/>
    </row>
    <row r="243" spans="1:14" ht="15.75" thickBot="1">
      <c r="A243" s="384" t="s">
        <v>63</v>
      </c>
      <c r="B243" s="385"/>
      <c r="C243" s="49"/>
      <c r="D243" s="70"/>
      <c r="E243" s="285"/>
      <c r="F243" s="285"/>
      <c r="G243" s="285"/>
      <c r="H243" s="70"/>
      <c r="I243" s="70"/>
      <c r="J243" s="49"/>
      <c r="K243" s="49"/>
      <c r="L243" s="49"/>
      <c r="M243" s="378"/>
      <c r="N243" s="379"/>
    </row>
    <row r="244" spans="1:14" ht="14.25">
      <c r="A244" s="430" t="s">
        <v>30</v>
      </c>
      <c r="B244" s="431"/>
      <c r="C244" s="71"/>
      <c r="D244" s="72"/>
      <c r="E244" s="286"/>
      <c r="F244" s="287"/>
      <c r="G244" s="288"/>
      <c r="H244" s="74"/>
      <c r="I244" s="73"/>
      <c r="J244" s="74"/>
      <c r="K244" s="73"/>
      <c r="L244" s="265"/>
      <c r="M244" s="74"/>
      <c r="N244" s="40"/>
    </row>
    <row r="245" spans="1:14" ht="15" thickBot="1">
      <c r="A245" s="432" t="s">
        <v>111</v>
      </c>
      <c r="B245" s="433"/>
      <c r="C245" s="76"/>
      <c r="D245" s="78">
        <f>SUM(D242,D233)</f>
        <v>12.5</v>
      </c>
      <c r="E245" s="289">
        <f>SUM(E242,E233)</f>
        <v>4.185185185185185</v>
      </c>
      <c r="F245" s="289">
        <f>SUM(F242,F233)</f>
        <v>8.314814814814815</v>
      </c>
      <c r="G245" s="289">
        <f>SUM(G242,G233)</f>
        <v>3.074074074074074</v>
      </c>
      <c r="H245" s="76"/>
      <c r="I245" s="76"/>
      <c r="J245" s="77">
        <f>J233+J242</f>
        <v>90</v>
      </c>
      <c r="K245" s="77">
        <f>K233+K242</f>
        <v>30</v>
      </c>
      <c r="L245" s="266">
        <f>L233+L242</f>
        <v>60</v>
      </c>
      <c r="M245" s="79">
        <f>M233+M242</f>
        <v>23</v>
      </c>
      <c r="N245" s="42"/>
    </row>
    <row r="246" spans="1:14" ht="15" thickBot="1">
      <c r="A246" s="434" t="s">
        <v>28</v>
      </c>
      <c r="B246" s="435"/>
      <c r="C246" s="80"/>
      <c r="D246" s="81">
        <f>SUM(D240,D231)</f>
        <v>30</v>
      </c>
      <c r="E246" s="290">
        <f>SUM(E240,E231)</f>
        <v>12.777777777777779</v>
      </c>
      <c r="F246" s="290">
        <f>SUM(F240,F231)</f>
        <v>17.22222222222222</v>
      </c>
      <c r="G246" s="290">
        <f>SUM(G240,G231)</f>
        <v>8.333333333333334</v>
      </c>
      <c r="H246" s="82"/>
      <c r="I246" s="82"/>
      <c r="J246" s="83">
        <f>SUM(J240,J231)</f>
        <v>300</v>
      </c>
      <c r="K246" s="83">
        <f>SUM(K240,K231)</f>
        <v>120</v>
      </c>
      <c r="L246" s="267">
        <f>SUM(L240,L231)</f>
        <v>180</v>
      </c>
      <c r="M246" s="84">
        <f>M231+M240</f>
        <v>45</v>
      </c>
      <c r="N246" s="323"/>
    </row>
    <row r="247" spans="1:13" ht="14.25">
      <c r="A247" s="391" t="s">
        <v>113</v>
      </c>
      <c r="B247" s="391"/>
      <c r="C247" s="391"/>
      <c r="D247" s="391"/>
      <c r="E247" s="391"/>
      <c r="F247" s="391"/>
      <c r="G247" s="391"/>
      <c r="H247" s="391"/>
      <c r="I247" s="391"/>
      <c r="J247" s="391"/>
      <c r="K247" s="391"/>
      <c r="L247" s="391"/>
      <c r="M247" s="382"/>
    </row>
    <row r="248" spans="1:13" ht="14.25">
      <c r="A248" s="382" t="s">
        <v>110</v>
      </c>
      <c r="B248" s="382"/>
      <c r="C248" s="382"/>
      <c r="D248" s="382"/>
      <c r="E248" s="382"/>
      <c r="F248" s="382"/>
      <c r="G248" s="382"/>
      <c r="H248" s="382"/>
      <c r="I248" s="382"/>
      <c r="J248" s="382"/>
      <c r="K248" s="382"/>
      <c r="L248" s="382"/>
      <c r="M248" s="382"/>
    </row>
    <row r="249" spans="1:13" ht="14.25">
      <c r="A249" s="382" t="s">
        <v>131</v>
      </c>
      <c r="B249" s="382"/>
      <c r="C249" s="382"/>
      <c r="D249" s="382"/>
      <c r="E249" s="382"/>
      <c r="F249" s="382"/>
      <c r="G249" s="382"/>
      <c r="H249" s="382"/>
      <c r="I249" s="382"/>
      <c r="J249" s="382"/>
      <c r="K249" s="382"/>
      <c r="L249" s="382"/>
      <c r="M249" s="382"/>
    </row>
    <row r="250" spans="1:13" ht="14.25">
      <c r="A250" s="7"/>
      <c r="B250" s="7"/>
      <c r="C250" s="7"/>
      <c r="D250" s="7"/>
      <c r="E250" s="7"/>
      <c r="F250" s="4"/>
      <c r="G250" s="5"/>
      <c r="H250" s="5"/>
      <c r="I250" s="5"/>
      <c r="J250" s="5"/>
      <c r="K250" s="5"/>
      <c r="L250" s="5"/>
      <c r="M250" s="5"/>
    </row>
    <row r="251" spans="1:13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4" ht="15.75">
      <c r="A252" s="383" t="s">
        <v>67</v>
      </c>
      <c r="B252" s="383"/>
      <c r="C252" s="383"/>
      <c r="D252" s="383"/>
      <c r="E252" s="383"/>
      <c r="F252" s="383"/>
      <c r="G252" s="383"/>
      <c r="H252" s="383"/>
      <c r="I252" s="383"/>
      <c r="J252" s="383"/>
      <c r="K252" s="383"/>
      <c r="L252" s="383"/>
      <c r="M252" s="383"/>
      <c r="N252" s="383"/>
    </row>
    <row r="253" spans="1:13" ht="15">
      <c r="A253" s="390" t="s">
        <v>107</v>
      </c>
      <c r="B253" s="390"/>
      <c r="C253" s="390"/>
      <c r="D253" s="390"/>
      <c r="E253" s="390"/>
      <c r="F253" s="390"/>
      <c r="G253" s="390"/>
      <c r="H253" s="390"/>
      <c r="I253" s="390"/>
      <c r="J253" s="390"/>
      <c r="K253" s="390"/>
      <c r="L253" s="390"/>
      <c r="M253" s="390"/>
    </row>
    <row r="254" spans="1:13" ht="15">
      <c r="A254" s="2"/>
      <c r="B254" s="12" t="s">
        <v>0</v>
      </c>
      <c r="C254" s="12"/>
      <c r="D254" s="13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">
      <c r="A255" s="1"/>
      <c r="B255" s="14" t="s">
        <v>1</v>
      </c>
      <c r="C255" s="14"/>
      <c r="D255" s="14"/>
      <c r="E255" s="1"/>
      <c r="F255" s="1" t="s">
        <v>139</v>
      </c>
      <c r="G255" s="1"/>
      <c r="H255" s="1"/>
      <c r="I255" s="1"/>
      <c r="J255" s="1"/>
      <c r="K255" s="1"/>
      <c r="L255" s="1"/>
      <c r="M255" s="1"/>
    </row>
    <row r="256" spans="1:13" ht="15">
      <c r="A256" s="1"/>
      <c r="B256" s="14" t="s">
        <v>2</v>
      </c>
      <c r="C256" s="14"/>
      <c r="D256" s="14"/>
      <c r="E256" s="1"/>
      <c r="F256" s="1" t="s">
        <v>137</v>
      </c>
      <c r="G256" s="1"/>
      <c r="H256" s="1"/>
      <c r="I256" s="1"/>
      <c r="J256" s="1"/>
      <c r="K256" s="1"/>
      <c r="L256" s="1"/>
      <c r="M256" s="1"/>
    </row>
    <row r="257" spans="1:13" ht="15">
      <c r="A257" s="1"/>
      <c r="B257" s="14" t="s">
        <v>68</v>
      </c>
      <c r="C257" s="14"/>
      <c r="D257" s="14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5">
      <c r="A258" s="1"/>
      <c r="B258" s="14" t="s">
        <v>106</v>
      </c>
      <c r="C258" s="14"/>
      <c r="D258" s="14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5">
      <c r="A259" s="1"/>
      <c r="B259" s="14" t="s">
        <v>129</v>
      </c>
      <c r="C259" s="14"/>
      <c r="D259" s="14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5">
      <c r="A260" s="1"/>
      <c r="B260" s="15" t="s">
        <v>60</v>
      </c>
      <c r="C260" s="1"/>
      <c r="D260" s="1"/>
      <c r="E260" s="1"/>
      <c r="F260" s="1"/>
      <c r="G260" s="5"/>
      <c r="H260" s="1"/>
      <c r="I260" s="1"/>
      <c r="J260" s="1"/>
      <c r="K260" s="1"/>
      <c r="L260" s="1"/>
      <c r="M260" s="1"/>
    </row>
    <row r="261" spans="1:13" ht="15.75" thickBot="1">
      <c r="A261" s="1"/>
      <c r="B261" s="15" t="s">
        <v>64</v>
      </c>
      <c r="C261" s="1"/>
      <c r="D261" s="1"/>
      <c r="E261" s="1"/>
      <c r="F261" s="1"/>
      <c r="G261" s="5"/>
      <c r="H261" s="1"/>
      <c r="I261" s="1"/>
      <c r="J261" s="1"/>
      <c r="K261" s="1"/>
      <c r="L261" s="1"/>
      <c r="M261" s="1"/>
    </row>
    <row r="262" spans="1:14" ht="15" thickBot="1">
      <c r="A262" s="413" t="s">
        <v>5</v>
      </c>
      <c r="B262" s="416" t="s">
        <v>6</v>
      </c>
      <c r="C262" s="419" t="s">
        <v>7</v>
      </c>
      <c r="D262" s="410" t="s">
        <v>8</v>
      </c>
      <c r="E262" s="411"/>
      <c r="F262" s="412"/>
      <c r="G262" s="398" t="s">
        <v>9</v>
      </c>
      <c r="H262" s="401" t="s">
        <v>10</v>
      </c>
      <c r="I262" s="398" t="s">
        <v>11</v>
      </c>
      <c r="J262" s="410" t="s">
        <v>12</v>
      </c>
      <c r="K262" s="411"/>
      <c r="L262" s="411"/>
      <c r="M262" s="412"/>
      <c r="N262" s="387" t="s">
        <v>130</v>
      </c>
    </row>
    <row r="263" spans="1:14" ht="15" thickBot="1">
      <c r="A263" s="414"/>
      <c r="B263" s="417"/>
      <c r="C263" s="420"/>
      <c r="D263" s="406" t="s">
        <v>13</v>
      </c>
      <c r="E263" s="399" t="s">
        <v>14</v>
      </c>
      <c r="F263" s="404" t="s">
        <v>15</v>
      </c>
      <c r="G263" s="399"/>
      <c r="H263" s="402"/>
      <c r="I263" s="399"/>
      <c r="J263" s="406" t="s">
        <v>13</v>
      </c>
      <c r="K263" s="408" t="s">
        <v>16</v>
      </c>
      <c r="L263" s="409"/>
      <c r="M263" s="380" t="s">
        <v>17</v>
      </c>
      <c r="N263" s="388"/>
    </row>
    <row r="264" spans="1:14" ht="14.25">
      <c r="A264" s="414"/>
      <c r="B264" s="417"/>
      <c r="C264" s="420"/>
      <c r="D264" s="406"/>
      <c r="E264" s="399"/>
      <c r="F264" s="404"/>
      <c r="G264" s="399"/>
      <c r="H264" s="402"/>
      <c r="I264" s="399"/>
      <c r="J264" s="406"/>
      <c r="K264" s="416" t="s">
        <v>18</v>
      </c>
      <c r="L264" s="416" t="s">
        <v>19</v>
      </c>
      <c r="M264" s="380"/>
      <c r="N264" s="388"/>
    </row>
    <row r="265" spans="1:14" ht="14.25">
      <c r="A265" s="414"/>
      <c r="B265" s="417"/>
      <c r="C265" s="420"/>
      <c r="D265" s="406"/>
      <c r="E265" s="399"/>
      <c r="F265" s="404"/>
      <c r="G265" s="399"/>
      <c r="H265" s="402"/>
      <c r="I265" s="399"/>
      <c r="J265" s="406"/>
      <c r="K265" s="417"/>
      <c r="L265" s="417"/>
      <c r="M265" s="380"/>
      <c r="N265" s="388"/>
    </row>
    <row r="266" spans="1:14" ht="14.25">
      <c r="A266" s="414"/>
      <c r="B266" s="417"/>
      <c r="C266" s="420"/>
      <c r="D266" s="406"/>
      <c r="E266" s="399"/>
      <c r="F266" s="404"/>
      <c r="G266" s="399"/>
      <c r="H266" s="402"/>
      <c r="I266" s="399"/>
      <c r="J266" s="406"/>
      <c r="K266" s="417"/>
      <c r="L266" s="417"/>
      <c r="M266" s="380"/>
      <c r="N266" s="388"/>
    </row>
    <row r="267" spans="1:14" ht="14.25">
      <c r="A267" s="414"/>
      <c r="B267" s="417"/>
      <c r="C267" s="420"/>
      <c r="D267" s="406"/>
      <c r="E267" s="399"/>
      <c r="F267" s="404"/>
      <c r="G267" s="399"/>
      <c r="H267" s="402"/>
      <c r="I267" s="399"/>
      <c r="J267" s="406"/>
      <c r="K267" s="417"/>
      <c r="L267" s="417"/>
      <c r="M267" s="380"/>
      <c r="N267" s="388"/>
    </row>
    <row r="268" spans="1:14" ht="15" thickBot="1">
      <c r="A268" s="415"/>
      <c r="B268" s="418"/>
      <c r="C268" s="421"/>
      <c r="D268" s="407"/>
      <c r="E268" s="400"/>
      <c r="F268" s="405"/>
      <c r="G268" s="400"/>
      <c r="H268" s="403"/>
      <c r="I268" s="400"/>
      <c r="J268" s="407"/>
      <c r="K268" s="418"/>
      <c r="L268" s="418"/>
      <c r="M268" s="381"/>
      <c r="N268" s="389"/>
    </row>
    <row r="269" spans="1:14" ht="15" thickBot="1">
      <c r="A269" s="44"/>
      <c r="B269" s="45" t="s">
        <v>20</v>
      </c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243"/>
      <c r="N269" s="239"/>
    </row>
    <row r="270" spans="1:14" ht="15.75" thickBot="1">
      <c r="A270" s="384" t="s">
        <v>89</v>
      </c>
      <c r="B270" s="385"/>
      <c r="C270" s="48"/>
      <c r="D270" s="49"/>
      <c r="E270" s="49"/>
      <c r="F270" s="49"/>
      <c r="G270" s="49"/>
      <c r="H270" s="49"/>
      <c r="I270" s="49"/>
      <c r="J270" s="49"/>
      <c r="K270" s="49"/>
      <c r="L270" s="49"/>
      <c r="M270" s="378"/>
      <c r="N270" s="379"/>
    </row>
    <row r="271" spans="1:14" ht="14.25">
      <c r="A271" s="85">
        <v>1</v>
      </c>
      <c r="B271" s="86" t="s">
        <v>124</v>
      </c>
      <c r="C271" s="85" t="s">
        <v>65</v>
      </c>
      <c r="D271" s="87">
        <v>6</v>
      </c>
      <c r="E271" s="270">
        <f>(K271+L271+M271)/27</f>
        <v>2.4074074074074074</v>
      </c>
      <c r="F271" s="270">
        <f aca="true" t="shared" si="8" ref="F271:F278">D271-E271</f>
        <v>3.5925925925925926</v>
      </c>
      <c r="G271" s="270">
        <f>(L271+M271)/27</f>
        <v>1.2962962962962963</v>
      </c>
      <c r="H271" s="85" t="s">
        <v>135</v>
      </c>
      <c r="I271" s="85" t="s">
        <v>27</v>
      </c>
      <c r="J271" s="85">
        <f aca="true" t="shared" si="9" ref="J271:J278">K271+L271</f>
        <v>60</v>
      </c>
      <c r="K271" s="85">
        <v>30</v>
      </c>
      <c r="L271" s="85">
        <v>30</v>
      </c>
      <c r="M271" s="246">
        <v>5</v>
      </c>
      <c r="N271" s="34" t="s">
        <v>132</v>
      </c>
    </row>
    <row r="272" spans="1:14" ht="14.25">
      <c r="A272" s="50">
        <v>2</v>
      </c>
      <c r="B272" s="51" t="s">
        <v>117</v>
      </c>
      <c r="C272" s="52" t="s">
        <v>65</v>
      </c>
      <c r="D272" s="50">
        <v>7.5</v>
      </c>
      <c r="E272" s="271">
        <f aca="true" t="shared" si="10" ref="E272:E278">(K272+L272+M272)/27</f>
        <v>1.7777777777777777</v>
      </c>
      <c r="F272" s="271">
        <f t="shared" si="8"/>
        <v>5.722222222222222</v>
      </c>
      <c r="G272" s="271">
        <f aca="true" t="shared" si="11" ref="G272:G278">(L272+M272)/27</f>
        <v>1.7777777777777777</v>
      </c>
      <c r="H272" s="50" t="s">
        <v>135</v>
      </c>
      <c r="I272" s="50" t="s">
        <v>24</v>
      </c>
      <c r="J272" s="50">
        <f t="shared" si="9"/>
        <v>30</v>
      </c>
      <c r="K272" s="50"/>
      <c r="L272" s="50">
        <v>30</v>
      </c>
      <c r="M272" s="90">
        <v>18</v>
      </c>
      <c r="N272" s="35" t="s">
        <v>134</v>
      </c>
    </row>
    <row r="273" spans="1:14" ht="14.25">
      <c r="A273" s="50">
        <v>3</v>
      </c>
      <c r="B273" s="51" t="s">
        <v>90</v>
      </c>
      <c r="C273" s="52" t="s">
        <v>65</v>
      </c>
      <c r="D273" s="50">
        <v>3.5</v>
      </c>
      <c r="E273" s="271">
        <f t="shared" si="10"/>
        <v>1.8518518518518519</v>
      </c>
      <c r="F273" s="271">
        <f t="shared" si="8"/>
        <v>1.6481481481481481</v>
      </c>
      <c r="G273" s="271">
        <f t="shared" si="11"/>
        <v>1.2962962962962963</v>
      </c>
      <c r="H273" s="50" t="s">
        <v>33</v>
      </c>
      <c r="I273" s="55" t="s">
        <v>24</v>
      </c>
      <c r="J273" s="56">
        <f t="shared" si="9"/>
        <v>45</v>
      </c>
      <c r="K273" s="56">
        <v>15</v>
      </c>
      <c r="L273" s="50">
        <v>30</v>
      </c>
      <c r="M273" s="90">
        <v>5</v>
      </c>
      <c r="N273" s="35" t="s">
        <v>132</v>
      </c>
    </row>
    <row r="274" spans="1:14" ht="14.25">
      <c r="A274" s="50">
        <v>4</v>
      </c>
      <c r="B274" s="51" t="s">
        <v>91</v>
      </c>
      <c r="C274" s="52" t="s">
        <v>65</v>
      </c>
      <c r="D274" s="50">
        <v>2.5</v>
      </c>
      <c r="E274" s="271">
        <f t="shared" si="10"/>
        <v>1.2222222222222223</v>
      </c>
      <c r="F274" s="271">
        <f t="shared" si="8"/>
        <v>1.2777777777777777</v>
      </c>
      <c r="G274" s="271">
        <f t="shared" si="11"/>
        <v>0.6666666666666666</v>
      </c>
      <c r="H274" s="50" t="s">
        <v>33</v>
      </c>
      <c r="I274" s="55" t="s">
        <v>24</v>
      </c>
      <c r="J274" s="56">
        <f t="shared" si="9"/>
        <v>30</v>
      </c>
      <c r="K274" s="56">
        <v>15</v>
      </c>
      <c r="L274" s="50">
        <v>15</v>
      </c>
      <c r="M274" s="90">
        <v>3</v>
      </c>
      <c r="N274" s="35" t="s">
        <v>133</v>
      </c>
    </row>
    <row r="275" spans="1:14" ht="14.25">
      <c r="A275" s="50">
        <v>5</v>
      </c>
      <c r="B275" s="51" t="s">
        <v>92</v>
      </c>
      <c r="C275" s="52" t="s">
        <v>65</v>
      </c>
      <c r="D275" s="50">
        <v>2.5</v>
      </c>
      <c r="E275" s="271">
        <f t="shared" si="10"/>
        <v>1.2222222222222223</v>
      </c>
      <c r="F275" s="271">
        <f t="shared" si="8"/>
        <v>1.2777777777777777</v>
      </c>
      <c r="G275" s="271">
        <f t="shared" si="11"/>
        <v>0.6666666666666666</v>
      </c>
      <c r="H275" s="50" t="s">
        <v>135</v>
      </c>
      <c r="I275" s="55" t="s">
        <v>24</v>
      </c>
      <c r="J275" s="56">
        <f t="shared" si="9"/>
        <v>30</v>
      </c>
      <c r="K275" s="56">
        <v>15</v>
      </c>
      <c r="L275" s="50">
        <v>15</v>
      </c>
      <c r="M275" s="90">
        <v>3</v>
      </c>
      <c r="N275" s="35" t="s">
        <v>133</v>
      </c>
    </row>
    <row r="276" spans="1:14" ht="14.25">
      <c r="A276" s="50">
        <v>6</v>
      </c>
      <c r="B276" s="51" t="s">
        <v>93</v>
      </c>
      <c r="C276" s="52" t="s">
        <v>65</v>
      </c>
      <c r="D276" s="53">
        <v>2</v>
      </c>
      <c r="E276" s="271">
        <f t="shared" si="10"/>
        <v>1.2222222222222223</v>
      </c>
      <c r="F276" s="271">
        <f t="shared" si="8"/>
        <v>0.7777777777777777</v>
      </c>
      <c r="G276" s="271">
        <f t="shared" si="11"/>
        <v>0.6666666666666666</v>
      </c>
      <c r="H276" s="50" t="s">
        <v>135</v>
      </c>
      <c r="I276" s="55" t="s">
        <v>24</v>
      </c>
      <c r="J276" s="56">
        <f t="shared" si="9"/>
        <v>30</v>
      </c>
      <c r="K276" s="56">
        <v>15</v>
      </c>
      <c r="L276" s="50">
        <v>15</v>
      </c>
      <c r="M276" s="90">
        <v>3</v>
      </c>
      <c r="N276" s="35" t="s">
        <v>133</v>
      </c>
    </row>
    <row r="277" spans="1:14" ht="14.25">
      <c r="A277" s="50">
        <v>7</v>
      </c>
      <c r="B277" s="51" t="s">
        <v>94</v>
      </c>
      <c r="C277" s="52" t="s">
        <v>65</v>
      </c>
      <c r="D277" s="53">
        <v>3</v>
      </c>
      <c r="E277" s="271">
        <f t="shared" si="10"/>
        <v>1.8518518518518519</v>
      </c>
      <c r="F277" s="271">
        <f t="shared" si="8"/>
        <v>1.1481481481481481</v>
      </c>
      <c r="G277" s="271">
        <f t="shared" si="11"/>
        <v>1.2962962962962963</v>
      </c>
      <c r="H277" s="50" t="s">
        <v>135</v>
      </c>
      <c r="I277" s="55" t="s">
        <v>24</v>
      </c>
      <c r="J277" s="56">
        <f t="shared" si="9"/>
        <v>45</v>
      </c>
      <c r="K277" s="56">
        <v>15</v>
      </c>
      <c r="L277" s="50">
        <v>30</v>
      </c>
      <c r="M277" s="90">
        <v>5</v>
      </c>
      <c r="N277" s="35" t="s">
        <v>134</v>
      </c>
    </row>
    <row r="278" spans="1:14" ht="15" thickBot="1">
      <c r="A278" s="50">
        <v>8</v>
      </c>
      <c r="B278" s="51" t="s">
        <v>95</v>
      </c>
      <c r="C278" s="52" t="s">
        <v>65</v>
      </c>
      <c r="D278" s="53">
        <v>3</v>
      </c>
      <c r="E278" s="272">
        <f t="shared" si="10"/>
        <v>1.8518518518518519</v>
      </c>
      <c r="F278" s="272">
        <f t="shared" si="8"/>
        <v>1.1481481481481481</v>
      </c>
      <c r="G278" s="272">
        <f t="shared" si="11"/>
        <v>1.2962962962962963</v>
      </c>
      <c r="H278" s="50" t="s">
        <v>135</v>
      </c>
      <c r="I278" s="55" t="s">
        <v>24</v>
      </c>
      <c r="J278" s="56">
        <f t="shared" si="9"/>
        <v>45</v>
      </c>
      <c r="K278" s="56">
        <v>15</v>
      </c>
      <c r="L278" s="50">
        <v>30</v>
      </c>
      <c r="M278" s="92">
        <v>5</v>
      </c>
      <c r="N278" s="43" t="s">
        <v>133</v>
      </c>
    </row>
    <row r="279" spans="1:14" ht="14.25">
      <c r="A279" s="422" t="s">
        <v>28</v>
      </c>
      <c r="B279" s="423"/>
      <c r="C279" s="57"/>
      <c r="D279" s="59">
        <f>SUM(D271:D278)</f>
        <v>30</v>
      </c>
      <c r="E279" s="273">
        <f>SUM(E271:E278)</f>
        <v>13.407407407407405</v>
      </c>
      <c r="F279" s="273">
        <f>SUM(F271:F278)</f>
        <v>16.592592592592595</v>
      </c>
      <c r="G279" s="273">
        <f>SUM(G271:G278)</f>
        <v>8.962962962962964</v>
      </c>
      <c r="H279" s="58" t="s">
        <v>29</v>
      </c>
      <c r="I279" s="60" t="s">
        <v>29</v>
      </c>
      <c r="J279" s="58">
        <f>SUM(J271:J278)</f>
        <v>315</v>
      </c>
      <c r="K279" s="58">
        <f>SUM(K271:K278)</f>
        <v>120</v>
      </c>
      <c r="L279" s="58">
        <f>SUM(L271:L278)</f>
        <v>195</v>
      </c>
      <c r="M279" s="61">
        <f>SUM(M271:M278)</f>
        <v>47</v>
      </c>
      <c r="N279" s="40"/>
    </row>
    <row r="280" spans="1:14" ht="14.25">
      <c r="A280" s="394" t="s">
        <v>30</v>
      </c>
      <c r="B280" s="395"/>
      <c r="C280" s="62"/>
      <c r="D280" s="63"/>
      <c r="E280" s="278"/>
      <c r="F280" s="278"/>
      <c r="G280" s="278"/>
      <c r="H280" s="63" t="s">
        <v>29</v>
      </c>
      <c r="I280" s="64" t="s">
        <v>29</v>
      </c>
      <c r="J280" s="63"/>
      <c r="K280" s="63"/>
      <c r="L280" s="63"/>
      <c r="M280" s="64"/>
      <c r="N280" s="36"/>
    </row>
    <row r="281" spans="1:14" ht="15" thickBot="1">
      <c r="A281" s="396" t="s">
        <v>36</v>
      </c>
      <c r="B281" s="397"/>
      <c r="C281" s="65"/>
      <c r="D281" s="66">
        <f>D271+D272</f>
        <v>13.5</v>
      </c>
      <c r="E281" s="275">
        <f>E271+E272</f>
        <v>4.185185185185185</v>
      </c>
      <c r="F281" s="275">
        <f>F271+F272</f>
        <v>9.314814814814815</v>
      </c>
      <c r="G281" s="275">
        <f>G271+G272</f>
        <v>3.074074074074074</v>
      </c>
      <c r="H281" s="66" t="s">
        <v>29</v>
      </c>
      <c r="I281" s="68" t="s">
        <v>29</v>
      </c>
      <c r="J281" s="66">
        <f>J271+J272</f>
        <v>90</v>
      </c>
      <c r="K281" s="66">
        <f>K271+K272</f>
        <v>30</v>
      </c>
      <c r="L281" s="66">
        <f>L271+L272</f>
        <v>60</v>
      </c>
      <c r="M281" s="247">
        <f>M271+M272</f>
        <v>23</v>
      </c>
      <c r="N281" s="42"/>
    </row>
    <row r="282" spans="1:14" ht="15.75" thickBot="1">
      <c r="A282" s="384" t="s">
        <v>66</v>
      </c>
      <c r="B282" s="385"/>
      <c r="C282" s="49"/>
      <c r="D282" s="70"/>
      <c r="E282" s="285"/>
      <c r="F282" s="285"/>
      <c r="G282" s="285"/>
      <c r="H282" s="70"/>
      <c r="I282" s="70"/>
      <c r="J282" s="49"/>
      <c r="K282" s="49"/>
      <c r="L282" s="49"/>
      <c r="M282" s="378"/>
      <c r="N282" s="379"/>
    </row>
    <row r="283" spans="1:14" ht="14.25">
      <c r="A283" s="430" t="s">
        <v>30</v>
      </c>
      <c r="B283" s="431"/>
      <c r="C283" s="71"/>
      <c r="D283" s="72"/>
      <c r="E283" s="286"/>
      <c r="F283" s="287"/>
      <c r="G283" s="288"/>
      <c r="H283" s="74"/>
      <c r="I283" s="73"/>
      <c r="J283" s="74"/>
      <c r="K283" s="73"/>
      <c r="L283" s="74"/>
      <c r="M283" s="75"/>
      <c r="N283" s="40"/>
    </row>
    <row r="284" spans="1:14" ht="15" thickBot="1">
      <c r="A284" s="432" t="s">
        <v>111</v>
      </c>
      <c r="B284" s="433"/>
      <c r="C284" s="76"/>
      <c r="D284" s="78">
        <f>SUM(D281)</f>
        <v>13.5</v>
      </c>
      <c r="E284" s="289">
        <f>SUM(E281)</f>
        <v>4.185185185185185</v>
      </c>
      <c r="F284" s="289">
        <f>SUM(F281)</f>
        <v>9.314814814814815</v>
      </c>
      <c r="G284" s="289">
        <f>SUM(G281)</f>
        <v>3.074074074074074</v>
      </c>
      <c r="H284" s="76"/>
      <c r="I284" s="76"/>
      <c r="J284" s="77">
        <f>SUM(J281)</f>
        <v>90</v>
      </c>
      <c r="K284" s="77">
        <f>SUM(K281)</f>
        <v>30</v>
      </c>
      <c r="L284" s="77">
        <f>SUM(L281)</f>
        <v>60</v>
      </c>
      <c r="M284" s="79">
        <f>SUM(M281)</f>
        <v>23</v>
      </c>
      <c r="N284" s="42"/>
    </row>
    <row r="285" spans="1:14" ht="15" thickBot="1">
      <c r="A285" s="434" t="s">
        <v>28</v>
      </c>
      <c r="B285" s="435"/>
      <c r="C285" s="80"/>
      <c r="D285" s="81">
        <f>SUM(D279)</f>
        <v>30</v>
      </c>
      <c r="E285" s="290">
        <f>SUM(E279)</f>
        <v>13.407407407407405</v>
      </c>
      <c r="F285" s="290">
        <f>SUM(F279)</f>
        <v>16.592592592592595</v>
      </c>
      <c r="G285" s="290">
        <f>SUM(G279)</f>
        <v>8.962962962962964</v>
      </c>
      <c r="H285" s="82"/>
      <c r="I285" s="82"/>
      <c r="J285" s="83">
        <f>SUM(J279)</f>
        <v>315</v>
      </c>
      <c r="K285" s="83">
        <f>SUM(K279)</f>
        <v>120</v>
      </c>
      <c r="L285" s="83">
        <f>SUM(L279)</f>
        <v>195</v>
      </c>
      <c r="M285" s="84">
        <f>M279</f>
        <v>47</v>
      </c>
      <c r="N285" s="38"/>
    </row>
    <row r="286" spans="1:13" ht="14.25">
      <c r="A286" s="391" t="s">
        <v>113</v>
      </c>
      <c r="B286" s="391"/>
      <c r="C286" s="391"/>
      <c r="D286" s="391"/>
      <c r="E286" s="391"/>
      <c r="F286" s="391"/>
      <c r="G286" s="391"/>
      <c r="H286" s="391"/>
      <c r="I286" s="391"/>
      <c r="J286" s="391"/>
      <c r="K286" s="391"/>
      <c r="L286" s="391"/>
      <c r="M286" s="391"/>
    </row>
    <row r="287" spans="1:13" ht="14.25">
      <c r="A287" s="382" t="s">
        <v>110</v>
      </c>
      <c r="B287" s="382"/>
      <c r="C287" s="382"/>
      <c r="D287" s="382"/>
      <c r="E287" s="382"/>
      <c r="F287" s="382"/>
      <c r="G287" s="382"/>
      <c r="H287" s="382"/>
      <c r="I287" s="382"/>
      <c r="J287" s="382"/>
      <c r="K287" s="382"/>
      <c r="L287" s="382"/>
      <c r="M287" s="382"/>
    </row>
    <row r="288" spans="1:13" ht="14.25">
      <c r="A288" s="382" t="s">
        <v>131</v>
      </c>
      <c r="B288" s="382"/>
      <c r="C288" s="382"/>
      <c r="D288" s="382"/>
      <c r="E288" s="382"/>
      <c r="F288" s="382"/>
      <c r="G288" s="382"/>
      <c r="H288" s="382"/>
      <c r="I288" s="382"/>
      <c r="J288" s="382"/>
      <c r="K288" s="382"/>
      <c r="L288" s="382"/>
      <c r="M288" s="382"/>
    </row>
    <row r="289" spans="1:13" ht="14.25">
      <c r="A289" s="7"/>
      <c r="B289" s="7"/>
      <c r="C289" s="7"/>
      <c r="D289" s="7"/>
      <c r="E289" s="7"/>
      <c r="F289" s="4"/>
      <c r="G289" s="5"/>
      <c r="H289" s="5"/>
      <c r="I289" s="5"/>
      <c r="J289" s="5"/>
      <c r="K289" s="5"/>
      <c r="L289" s="5"/>
      <c r="M289" s="5"/>
    </row>
    <row r="292" spans="1:14" ht="15.75">
      <c r="A292" s="383" t="s">
        <v>67</v>
      </c>
      <c r="B292" s="383"/>
      <c r="C292" s="383"/>
      <c r="D292" s="383"/>
      <c r="E292" s="383"/>
      <c r="F292" s="383"/>
      <c r="G292" s="383"/>
      <c r="H292" s="383"/>
      <c r="I292" s="383"/>
      <c r="J292" s="383"/>
      <c r="K292" s="383"/>
      <c r="L292" s="383"/>
      <c r="M292" s="383"/>
      <c r="N292" s="383"/>
    </row>
    <row r="293" spans="1:13" ht="15">
      <c r="A293" s="390" t="s">
        <v>107</v>
      </c>
      <c r="B293" s="390"/>
      <c r="C293" s="390"/>
      <c r="D293" s="390"/>
      <c r="E293" s="390"/>
      <c r="F293" s="390"/>
      <c r="G293" s="390"/>
      <c r="H293" s="390"/>
      <c r="I293" s="390"/>
      <c r="J293" s="390"/>
      <c r="K293" s="390"/>
      <c r="L293" s="390"/>
      <c r="M293" s="390"/>
    </row>
    <row r="294" spans="1:13" ht="15">
      <c r="A294" s="2"/>
      <c r="B294" s="12" t="s">
        <v>0</v>
      </c>
      <c r="C294" s="12"/>
      <c r="D294" s="13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">
      <c r="A295" s="1"/>
      <c r="B295" s="14" t="s">
        <v>1</v>
      </c>
      <c r="C295" s="14"/>
      <c r="D295" s="14"/>
      <c r="E295" s="1"/>
      <c r="F295" s="1" t="s">
        <v>139</v>
      </c>
      <c r="G295" s="1"/>
      <c r="H295" s="1"/>
      <c r="I295" s="1"/>
      <c r="J295" s="1"/>
      <c r="K295" s="1"/>
      <c r="L295" s="1"/>
      <c r="M295" s="1"/>
    </row>
    <row r="296" spans="1:13" ht="15">
      <c r="A296" s="1"/>
      <c r="B296" s="14" t="s">
        <v>2</v>
      </c>
      <c r="C296" s="14"/>
      <c r="D296" s="14"/>
      <c r="E296" s="1"/>
      <c r="F296" s="1" t="s">
        <v>137</v>
      </c>
      <c r="G296" s="1"/>
      <c r="H296" s="1"/>
      <c r="I296" s="1"/>
      <c r="J296" s="1"/>
      <c r="K296" s="1"/>
      <c r="L296" s="1"/>
      <c r="M296" s="1"/>
    </row>
    <row r="297" spans="1:13" ht="15">
      <c r="A297" s="1"/>
      <c r="B297" s="14" t="s">
        <v>68</v>
      </c>
      <c r="C297" s="14"/>
      <c r="D297" s="14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5">
      <c r="A298" s="1"/>
      <c r="B298" s="14" t="s">
        <v>106</v>
      </c>
      <c r="C298" s="14"/>
      <c r="D298" s="14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5">
      <c r="A299" s="1"/>
      <c r="B299" s="14" t="s">
        <v>129</v>
      </c>
      <c r="C299" s="14"/>
      <c r="D299" s="14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5">
      <c r="A300" s="1"/>
      <c r="B300" s="15" t="s">
        <v>96</v>
      </c>
      <c r="C300" s="1"/>
      <c r="D300" s="1"/>
      <c r="E300" s="1"/>
      <c r="F300" s="1"/>
      <c r="G300" s="5"/>
      <c r="H300" s="1"/>
      <c r="I300" s="1"/>
      <c r="J300" s="1"/>
      <c r="K300" s="1"/>
      <c r="L300" s="1"/>
      <c r="M300" s="1"/>
    </row>
    <row r="301" spans="1:13" ht="15.75" thickBot="1">
      <c r="A301" s="1"/>
      <c r="B301" s="15" t="s">
        <v>97</v>
      </c>
      <c r="C301" s="1"/>
      <c r="D301" s="1"/>
      <c r="E301" s="1"/>
      <c r="F301" s="1"/>
      <c r="G301" s="5"/>
      <c r="H301" s="1"/>
      <c r="I301" s="1"/>
      <c r="J301" s="1"/>
      <c r="K301" s="1"/>
      <c r="L301" s="1"/>
      <c r="M301" s="1"/>
    </row>
    <row r="302" spans="1:14" ht="15" thickBot="1">
      <c r="A302" s="413" t="s">
        <v>5</v>
      </c>
      <c r="B302" s="416" t="s">
        <v>6</v>
      </c>
      <c r="C302" s="419" t="s">
        <v>7</v>
      </c>
      <c r="D302" s="410" t="s">
        <v>8</v>
      </c>
      <c r="E302" s="411"/>
      <c r="F302" s="412"/>
      <c r="G302" s="398" t="s">
        <v>9</v>
      </c>
      <c r="H302" s="401" t="s">
        <v>10</v>
      </c>
      <c r="I302" s="398" t="s">
        <v>11</v>
      </c>
      <c r="J302" s="410" t="s">
        <v>12</v>
      </c>
      <c r="K302" s="411"/>
      <c r="L302" s="411"/>
      <c r="M302" s="412"/>
      <c r="N302" s="387" t="s">
        <v>130</v>
      </c>
    </row>
    <row r="303" spans="1:14" ht="15" thickBot="1">
      <c r="A303" s="414"/>
      <c r="B303" s="417"/>
      <c r="C303" s="420"/>
      <c r="D303" s="406" t="s">
        <v>13</v>
      </c>
      <c r="E303" s="399" t="s">
        <v>14</v>
      </c>
      <c r="F303" s="404" t="s">
        <v>15</v>
      </c>
      <c r="G303" s="399"/>
      <c r="H303" s="402"/>
      <c r="I303" s="399"/>
      <c r="J303" s="406" t="s">
        <v>13</v>
      </c>
      <c r="K303" s="408" t="s">
        <v>16</v>
      </c>
      <c r="L303" s="409"/>
      <c r="M303" s="380" t="s">
        <v>17</v>
      </c>
      <c r="N303" s="388"/>
    </row>
    <row r="304" spans="1:14" ht="14.25">
      <c r="A304" s="414"/>
      <c r="B304" s="417"/>
      <c r="C304" s="420"/>
      <c r="D304" s="406"/>
      <c r="E304" s="399"/>
      <c r="F304" s="404"/>
      <c r="G304" s="399"/>
      <c r="H304" s="402"/>
      <c r="I304" s="399"/>
      <c r="J304" s="406"/>
      <c r="K304" s="416" t="s">
        <v>18</v>
      </c>
      <c r="L304" s="416" t="s">
        <v>19</v>
      </c>
      <c r="M304" s="380"/>
      <c r="N304" s="388"/>
    </row>
    <row r="305" spans="1:14" ht="14.25">
      <c r="A305" s="414"/>
      <c r="B305" s="417"/>
      <c r="C305" s="420"/>
      <c r="D305" s="406"/>
      <c r="E305" s="399"/>
      <c r="F305" s="404"/>
      <c r="G305" s="399"/>
      <c r="H305" s="402"/>
      <c r="I305" s="399"/>
      <c r="J305" s="406"/>
      <c r="K305" s="417"/>
      <c r="L305" s="417"/>
      <c r="M305" s="380"/>
      <c r="N305" s="388"/>
    </row>
    <row r="306" spans="1:14" ht="14.25">
      <c r="A306" s="414"/>
      <c r="B306" s="417"/>
      <c r="C306" s="420"/>
      <c r="D306" s="406"/>
      <c r="E306" s="399"/>
      <c r="F306" s="404"/>
      <c r="G306" s="399"/>
      <c r="H306" s="402"/>
      <c r="I306" s="399"/>
      <c r="J306" s="406"/>
      <c r="K306" s="417"/>
      <c r="L306" s="417"/>
      <c r="M306" s="380"/>
      <c r="N306" s="388"/>
    </row>
    <row r="307" spans="1:14" ht="14.25">
      <c r="A307" s="414"/>
      <c r="B307" s="417"/>
      <c r="C307" s="420"/>
      <c r="D307" s="406"/>
      <c r="E307" s="399"/>
      <c r="F307" s="404"/>
      <c r="G307" s="399"/>
      <c r="H307" s="402"/>
      <c r="I307" s="399"/>
      <c r="J307" s="406"/>
      <c r="K307" s="417"/>
      <c r="L307" s="417"/>
      <c r="M307" s="380"/>
      <c r="N307" s="388"/>
    </row>
    <row r="308" spans="1:14" ht="15" thickBot="1">
      <c r="A308" s="415"/>
      <c r="B308" s="418"/>
      <c r="C308" s="421"/>
      <c r="D308" s="407"/>
      <c r="E308" s="400"/>
      <c r="F308" s="405"/>
      <c r="G308" s="400"/>
      <c r="H308" s="403"/>
      <c r="I308" s="400"/>
      <c r="J308" s="407"/>
      <c r="K308" s="418"/>
      <c r="L308" s="418"/>
      <c r="M308" s="381"/>
      <c r="N308" s="389"/>
    </row>
    <row r="309" spans="1:14" ht="15" thickBot="1">
      <c r="A309" s="44"/>
      <c r="B309" s="45" t="s">
        <v>20</v>
      </c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244"/>
      <c r="N309" s="236"/>
    </row>
    <row r="310" spans="1:14" ht="15.75" thickBot="1">
      <c r="A310" s="384" t="s">
        <v>89</v>
      </c>
      <c r="B310" s="385"/>
      <c r="C310" s="48"/>
      <c r="D310" s="49"/>
      <c r="E310" s="49"/>
      <c r="F310" s="49"/>
      <c r="G310" s="49"/>
      <c r="H310" s="49"/>
      <c r="I310" s="49"/>
      <c r="J310" s="49"/>
      <c r="K310" s="49"/>
      <c r="L310" s="49"/>
      <c r="M310" s="378"/>
      <c r="N310" s="379"/>
    </row>
    <row r="311" spans="1:14" ht="14.25">
      <c r="A311" s="50">
        <v>1</v>
      </c>
      <c r="B311" s="51" t="s">
        <v>118</v>
      </c>
      <c r="C311" s="52" t="s">
        <v>98</v>
      </c>
      <c r="D311" s="53">
        <v>12</v>
      </c>
      <c r="E311" s="271">
        <f>(K311+L311+M311)/27</f>
        <v>2.3333333333333335</v>
      </c>
      <c r="F311" s="271">
        <f aca="true" t="shared" si="12" ref="F311:F317">D311-E311</f>
        <v>9.666666666666666</v>
      </c>
      <c r="G311" s="271">
        <f>(L311+M311)/27</f>
        <v>2.3333333333333335</v>
      </c>
      <c r="H311" s="50" t="s">
        <v>135</v>
      </c>
      <c r="I311" s="50" t="s">
        <v>24</v>
      </c>
      <c r="J311" s="50">
        <f aca="true" t="shared" si="13" ref="J311:J317">K311+L311</f>
        <v>30</v>
      </c>
      <c r="K311" s="50"/>
      <c r="L311" s="50">
        <v>30</v>
      </c>
      <c r="M311" s="363">
        <v>33</v>
      </c>
      <c r="N311" s="34" t="s">
        <v>134</v>
      </c>
    </row>
    <row r="312" spans="1:14" ht="14.25">
      <c r="A312" s="50">
        <v>2</v>
      </c>
      <c r="B312" s="51" t="s">
        <v>99</v>
      </c>
      <c r="C312" s="52" t="s">
        <v>98</v>
      </c>
      <c r="D312" s="50">
        <v>2.5</v>
      </c>
      <c r="E312" s="271">
        <f aca="true" t="shared" si="14" ref="E312:E317">(K312+L312+M312)/27</f>
        <v>1.2222222222222223</v>
      </c>
      <c r="F312" s="271">
        <f t="shared" si="12"/>
        <v>1.2777777777777777</v>
      </c>
      <c r="G312" s="271">
        <f aca="true" t="shared" si="15" ref="G312:G317">(L312+M312)/27</f>
        <v>0.6666666666666666</v>
      </c>
      <c r="H312" s="50" t="s">
        <v>33</v>
      </c>
      <c r="I312" s="55" t="s">
        <v>24</v>
      </c>
      <c r="J312" s="56">
        <f t="shared" si="13"/>
        <v>30</v>
      </c>
      <c r="K312" s="56">
        <v>15</v>
      </c>
      <c r="L312" s="50">
        <v>15</v>
      </c>
      <c r="M312" s="54">
        <v>3</v>
      </c>
      <c r="N312" s="35" t="s">
        <v>133</v>
      </c>
    </row>
    <row r="313" spans="1:14" ht="14.25">
      <c r="A313" s="50">
        <v>3</v>
      </c>
      <c r="B313" s="51" t="s">
        <v>100</v>
      </c>
      <c r="C313" s="52" t="s">
        <v>98</v>
      </c>
      <c r="D313" s="50">
        <v>2.5</v>
      </c>
      <c r="E313" s="271">
        <f t="shared" si="14"/>
        <v>1.2222222222222223</v>
      </c>
      <c r="F313" s="271">
        <f t="shared" si="12"/>
        <v>1.2777777777777777</v>
      </c>
      <c r="G313" s="271">
        <f t="shared" si="15"/>
        <v>0.6666666666666666</v>
      </c>
      <c r="H313" s="50" t="s">
        <v>135</v>
      </c>
      <c r="I313" s="55" t="s">
        <v>24</v>
      </c>
      <c r="J313" s="56">
        <f t="shared" si="13"/>
        <v>30</v>
      </c>
      <c r="K313" s="56">
        <v>15</v>
      </c>
      <c r="L313" s="50">
        <v>15</v>
      </c>
      <c r="M313" s="54">
        <v>3</v>
      </c>
      <c r="N313" s="35" t="s">
        <v>133</v>
      </c>
    </row>
    <row r="314" spans="1:14" ht="14.25">
      <c r="A314" s="50">
        <v>4</v>
      </c>
      <c r="B314" s="51" t="s">
        <v>101</v>
      </c>
      <c r="C314" s="52" t="s">
        <v>98</v>
      </c>
      <c r="D314" s="50">
        <v>3.5</v>
      </c>
      <c r="E314" s="271">
        <f t="shared" si="14"/>
        <v>1.8518518518518519</v>
      </c>
      <c r="F314" s="271">
        <f t="shared" si="12"/>
        <v>1.6481481481481481</v>
      </c>
      <c r="G314" s="271">
        <f t="shared" si="15"/>
        <v>1.2962962962962963</v>
      </c>
      <c r="H314" s="50" t="s">
        <v>33</v>
      </c>
      <c r="I314" s="55" t="s">
        <v>24</v>
      </c>
      <c r="J314" s="56">
        <f t="shared" si="13"/>
        <v>45</v>
      </c>
      <c r="K314" s="56">
        <v>15</v>
      </c>
      <c r="L314" s="50">
        <v>30</v>
      </c>
      <c r="M314" s="54">
        <v>5</v>
      </c>
      <c r="N314" s="35" t="s">
        <v>133</v>
      </c>
    </row>
    <row r="315" spans="1:14" ht="14.25">
      <c r="A315" s="50">
        <v>5</v>
      </c>
      <c r="B315" s="51" t="s">
        <v>102</v>
      </c>
      <c r="C315" s="52" t="s">
        <v>98</v>
      </c>
      <c r="D315" s="50">
        <v>3.5</v>
      </c>
      <c r="E315" s="271">
        <f t="shared" si="14"/>
        <v>1.8518518518518519</v>
      </c>
      <c r="F315" s="271">
        <f t="shared" si="12"/>
        <v>1.6481481481481481</v>
      </c>
      <c r="G315" s="271">
        <f t="shared" si="15"/>
        <v>1.2962962962962963</v>
      </c>
      <c r="H315" s="50" t="s">
        <v>135</v>
      </c>
      <c r="I315" s="55" t="s">
        <v>24</v>
      </c>
      <c r="J315" s="56">
        <f t="shared" si="13"/>
        <v>45</v>
      </c>
      <c r="K315" s="56">
        <v>15</v>
      </c>
      <c r="L315" s="50">
        <v>30</v>
      </c>
      <c r="M315" s="54">
        <v>5</v>
      </c>
      <c r="N315" s="35" t="s">
        <v>132</v>
      </c>
    </row>
    <row r="316" spans="1:14" ht="14.25">
      <c r="A316" s="50">
        <v>6</v>
      </c>
      <c r="B316" s="51" t="s">
        <v>103</v>
      </c>
      <c r="C316" s="52" t="s">
        <v>98</v>
      </c>
      <c r="D316" s="50">
        <v>3.5</v>
      </c>
      <c r="E316" s="271">
        <f t="shared" si="14"/>
        <v>1.8518518518518519</v>
      </c>
      <c r="F316" s="271">
        <f t="shared" si="12"/>
        <v>1.6481481481481481</v>
      </c>
      <c r="G316" s="271">
        <f t="shared" si="15"/>
        <v>1.2962962962962963</v>
      </c>
      <c r="H316" s="50" t="s">
        <v>33</v>
      </c>
      <c r="I316" s="55" t="s">
        <v>24</v>
      </c>
      <c r="J316" s="56">
        <f t="shared" si="13"/>
        <v>45</v>
      </c>
      <c r="K316" s="56">
        <v>15</v>
      </c>
      <c r="L316" s="50">
        <v>30</v>
      </c>
      <c r="M316" s="54">
        <v>5</v>
      </c>
      <c r="N316" s="35" t="s">
        <v>132</v>
      </c>
    </row>
    <row r="317" spans="1:14" ht="15" thickBot="1">
      <c r="A317" s="50">
        <v>7</v>
      </c>
      <c r="B317" s="51" t="s">
        <v>104</v>
      </c>
      <c r="C317" s="52" t="s">
        <v>98</v>
      </c>
      <c r="D317" s="50">
        <v>2.5</v>
      </c>
      <c r="E317" s="271">
        <f t="shared" si="14"/>
        <v>1.2222222222222223</v>
      </c>
      <c r="F317" s="271">
        <f t="shared" si="12"/>
        <v>1.2777777777777777</v>
      </c>
      <c r="G317" s="271">
        <f t="shared" si="15"/>
        <v>0.6666666666666666</v>
      </c>
      <c r="H317" s="50" t="s">
        <v>33</v>
      </c>
      <c r="I317" s="55" t="s">
        <v>24</v>
      </c>
      <c r="J317" s="56">
        <f t="shared" si="13"/>
        <v>30</v>
      </c>
      <c r="K317" s="56">
        <v>15</v>
      </c>
      <c r="L317" s="50">
        <v>15</v>
      </c>
      <c r="M317" s="54">
        <v>3</v>
      </c>
      <c r="N317" s="43" t="s">
        <v>133</v>
      </c>
    </row>
    <row r="318" spans="1:14" ht="14.25">
      <c r="A318" s="422" t="s">
        <v>28</v>
      </c>
      <c r="B318" s="423"/>
      <c r="C318" s="57"/>
      <c r="D318" s="59">
        <f>SUM(D311:D317)</f>
        <v>30</v>
      </c>
      <c r="E318" s="273">
        <f>SUM(E311:E317)</f>
        <v>11.555555555555557</v>
      </c>
      <c r="F318" s="273">
        <f>SUM(F311:F317)</f>
        <v>18.444444444444446</v>
      </c>
      <c r="G318" s="273">
        <f>SUM(G311:G317)</f>
        <v>8.222222222222221</v>
      </c>
      <c r="H318" s="58" t="s">
        <v>29</v>
      </c>
      <c r="I318" s="60" t="s">
        <v>29</v>
      </c>
      <c r="J318" s="58">
        <f>SUM(J311:J317)</f>
        <v>255</v>
      </c>
      <c r="K318" s="58">
        <f>SUM(K311:K317)</f>
        <v>90</v>
      </c>
      <c r="L318" s="58">
        <f>SUM(L311:L317)</f>
        <v>165</v>
      </c>
      <c r="M318" s="61">
        <f>SUM(M311:M317)</f>
        <v>57</v>
      </c>
      <c r="N318" s="40"/>
    </row>
    <row r="319" spans="1:14" ht="14.25">
      <c r="A319" s="394" t="s">
        <v>30</v>
      </c>
      <c r="B319" s="395"/>
      <c r="C319" s="62"/>
      <c r="D319" s="200"/>
      <c r="E319" s="278"/>
      <c r="F319" s="278"/>
      <c r="G319" s="278"/>
      <c r="H319" s="63" t="s">
        <v>29</v>
      </c>
      <c r="I319" s="64" t="s">
        <v>29</v>
      </c>
      <c r="J319" s="63"/>
      <c r="K319" s="63"/>
      <c r="L319" s="63"/>
      <c r="M319" s="64"/>
      <c r="N319" s="36"/>
    </row>
    <row r="320" spans="1:14" ht="15" thickBot="1">
      <c r="A320" s="396" t="s">
        <v>36</v>
      </c>
      <c r="B320" s="397"/>
      <c r="C320" s="65"/>
      <c r="D320" s="67">
        <f>D311</f>
        <v>12</v>
      </c>
      <c r="E320" s="275">
        <f>E311</f>
        <v>2.3333333333333335</v>
      </c>
      <c r="F320" s="275">
        <f>F311</f>
        <v>9.666666666666666</v>
      </c>
      <c r="G320" s="275">
        <f>G311</f>
        <v>2.3333333333333335</v>
      </c>
      <c r="H320" s="66" t="s">
        <v>29</v>
      </c>
      <c r="I320" s="68" t="s">
        <v>29</v>
      </c>
      <c r="J320" s="66">
        <f>J311</f>
        <v>30</v>
      </c>
      <c r="K320" s="66">
        <f>K311</f>
        <v>0</v>
      </c>
      <c r="L320" s="66">
        <f>L311</f>
        <v>30</v>
      </c>
      <c r="M320" s="247">
        <f>M311</f>
        <v>33</v>
      </c>
      <c r="N320" s="42"/>
    </row>
    <row r="321" spans="1:14" ht="15" customHeight="1" thickBot="1">
      <c r="A321" s="384" t="s">
        <v>115</v>
      </c>
      <c r="B321" s="385"/>
      <c r="C321" s="49"/>
      <c r="D321" s="220"/>
      <c r="E321" s="285"/>
      <c r="F321" s="285"/>
      <c r="G321" s="285"/>
      <c r="H321" s="70"/>
      <c r="I321" s="70"/>
      <c r="J321" s="49"/>
      <c r="K321" s="49"/>
      <c r="L321" s="49"/>
      <c r="M321" s="378"/>
      <c r="N321" s="379"/>
    </row>
    <row r="322" spans="1:14" ht="15" customHeight="1">
      <c r="A322" s="430" t="s">
        <v>30</v>
      </c>
      <c r="B322" s="431"/>
      <c r="C322" s="71"/>
      <c r="D322" s="221"/>
      <c r="E322" s="286"/>
      <c r="F322" s="287"/>
      <c r="G322" s="288"/>
      <c r="H322" s="74"/>
      <c r="I322" s="73"/>
      <c r="J322" s="74"/>
      <c r="K322" s="73"/>
      <c r="L322" s="74"/>
      <c r="M322" s="75"/>
      <c r="N322" s="40"/>
    </row>
    <row r="323" spans="1:14" ht="15" thickBot="1">
      <c r="A323" s="432" t="s">
        <v>111</v>
      </c>
      <c r="B323" s="433"/>
      <c r="C323" s="76"/>
      <c r="D323" s="78">
        <f>D311</f>
        <v>12</v>
      </c>
      <c r="E323" s="289">
        <f>E311</f>
        <v>2.3333333333333335</v>
      </c>
      <c r="F323" s="289">
        <f>F311</f>
        <v>9.666666666666666</v>
      </c>
      <c r="G323" s="289">
        <f>G311</f>
        <v>2.3333333333333335</v>
      </c>
      <c r="H323" s="76"/>
      <c r="I323" s="76"/>
      <c r="J323" s="77">
        <f>J320</f>
        <v>30</v>
      </c>
      <c r="K323" s="77">
        <f>K320</f>
        <v>0</v>
      </c>
      <c r="L323" s="77">
        <f>L320</f>
        <v>30</v>
      </c>
      <c r="M323" s="79">
        <f>M320</f>
        <v>33</v>
      </c>
      <c r="N323" s="42"/>
    </row>
    <row r="324" spans="1:14" ht="15" thickBot="1">
      <c r="A324" s="434" t="s">
        <v>28</v>
      </c>
      <c r="B324" s="435"/>
      <c r="C324" s="80"/>
      <c r="D324" s="81">
        <f>SUM(D318)</f>
        <v>30</v>
      </c>
      <c r="E324" s="290">
        <f>SUM(E318)</f>
        <v>11.555555555555557</v>
      </c>
      <c r="F324" s="290">
        <f>SUM(F318)</f>
        <v>18.444444444444446</v>
      </c>
      <c r="G324" s="290">
        <f>SUM(G318)</f>
        <v>8.222222222222221</v>
      </c>
      <c r="H324" s="82"/>
      <c r="I324" s="82"/>
      <c r="J324" s="83">
        <f>SUM(J318)</f>
        <v>255</v>
      </c>
      <c r="K324" s="83">
        <f>SUM(K318)</f>
        <v>90</v>
      </c>
      <c r="L324" s="83">
        <f>SUM(L318)</f>
        <v>165</v>
      </c>
      <c r="M324" s="84">
        <f>M318</f>
        <v>57</v>
      </c>
      <c r="N324" s="323"/>
    </row>
    <row r="325" spans="1:13" ht="14.25">
      <c r="A325" s="391" t="s">
        <v>113</v>
      </c>
      <c r="B325" s="391"/>
      <c r="C325" s="391"/>
      <c r="D325" s="391"/>
      <c r="E325" s="391"/>
      <c r="F325" s="391"/>
      <c r="G325" s="391"/>
      <c r="H325" s="391"/>
      <c r="I325" s="391"/>
      <c r="J325" s="391"/>
      <c r="K325" s="391"/>
      <c r="L325" s="391"/>
      <c r="M325" s="391"/>
    </row>
    <row r="326" spans="1:13" ht="14.25">
      <c r="A326" s="382" t="s">
        <v>110</v>
      </c>
      <c r="B326" s="382"/>
      <c r="C326" s="382"/>
      <c r="D326" s="382"/>
      <c r="E326" s="382"/>
      <c r="F326" s="382"/>
      <c r="G326" s="382"/>
      <c r="H326" s="382"/>
      <c r="I326" s="382"/>
      <c r="J326" s="382"/>
      <c r="K326" s="382"/>
      <c r="L326" s="382"/>
      <c r="M326" s="382"/>
    </row>
    <row r="327" spans="1:13" ht="14.25">
      <c r="A327" s="382" t="s">
        <v>131</v>
      </c>
      <c r="B327" s="382"/>
      <c r="C327" s="382"/>
      <c r="D327" s="382"/>
      <c r="E327" s="382"/>
      <c r="F327" s="382"/>
      <c r="G327" s="382"/>
      <c r="H327" s="382"/>
      <c r="I327" s="382"/>
      <c r="J327" s="382"/>
      <c r="K327" s="382"/>
      <c r="L327" s="382"/>
      <c r="M327" s="382"/>
    </row>
    <row r="328" spans="1:13" ht="14.25">
      <c r="A328" s="269"/>
      <c r="B328" s="269"/>
      <c r="C328" s="269"/>
      <c r="D328" s="269"/>
      <c r="E328" s="269"/>
      <c r="F328" s="269"/>
      <c r="G328" s="269"/>
      <c r="H328" s="269"/>
      <c r="I328" s="269"/>
      <c r="J328" s="269"/>
      <c r="K328" s="269"/>
      <c r="L328" s="269"/>
      <c r="M328" s="269"/>
    </row>
    <row r="329" spans="1:13" ht="14.25">
      <c r="A329" s="7" t="s">
        <v>139</v>
      </c>
      <c r="B329" s="7"/>
      <c r="C329" s="7"/>
      <c r="D329" s="7"/>
      <c r="E329" s="7"/>
      <c r="F329" s="4"/>
      <c r="G329" s="5"/>
      <c r="H329" s="5"/>
      <c r="I329" s="5"/>
      <c r="J329" s="5"/>
      <c r="K329" s="5"/>
      <c r="L329" s="5"/>
      <c r="M329" s="5"/>
    </row>
    <row r="330" spans="1:13" ht="14.25">
      <c r="A330" s="7"/>
      <c r="B330" s="7"/>
      <c r="C330" s="7"/>
      <c r="D330" s="7"/>
      <c r="E330" s="7"/>
      <c r="F330" s="4"/>
      <c r="G330" s="5"/>
      <c r="H330" s="5"/>
      <c r="I330" s="5"/>
      <c r="J330" s="5"/>
      <c r="K330" s="5"/>
      <c r="L330" s="5"/>
      <c r="M330" s="5"/>
    </row>
  </sheetData>
  <sheetProtection/>
  <mergeCells count="284">
    <mergeCell ref="A310:B310"/>
    <mergeCell ref="A325:M325"/>
    <mergeCell ref="A326:M326"/>
    <mergeCell ref="A322:B322"/>
    <mergeCell ref="A320:B320"/>
    <mergeCell ref="A321:B321"/>
    <mergeCell ref="A324:B324"/>
    <mergeCell ref="A323:B323"/>
    <mergeCell ref="M310:N310"/>
    <mergeCell ref="B302:B308"/>
    <mergeCell ref="A318:B318"/>
    <mergeCell ref="M321:N321"/>
    <mergeCell ref="A319:B319"/>
    <mergeCell ref="E303:E308"/>
    <mergeCell ref="F303:F308"/>
    <mergeCell ref="L304:L308"/>
    <mergeCell ref="D302:F302"/>
    <mergeCell ref="K303:L303"/>
    <mergeCell ref="C302:C308"/>
    <mergeCell ref="D303:D308"/>
    <mergeCell ref="A293:M293"/>
    <mergeCell ref="K304:K308"/>
    <mergeCell ref="D262:F262"/>
    <mergeCell ref="A288:M288"/>
    <mergeCell ref="J303:J308"/>
    <mergeCell ref="H262:H268"/>
    <mergeCell ref="A283:B283"/>
    <mergeCell ref="A287:M287"/>
    <mergeCell ref="A302:A308"/>
    <mergeCell ref="G302:G308"/>
    <mergeCell ref="H302:H308"/>
    <mergeCell ref="I302:I308"/>
    <mergeCell ref="J302:M302"/>
    <mergeCell ref="I262:I268"/>
    <mergeCell ref="A248:M248"/>
    <mergeCell ref="J262:M262"/>
    <mergeCell ref="K264:K268"/>
    <mergeCell ref="L264:L268"/>
    <mergeCell ref="F263:F268"/>
    <mergeCell ref="J263:J268"/>
    <mergeCell ref="A249:M249"/>
    <mergeCell ref="A252:N252"/>
    <mergeCell ref="N262:N268"/>
    <mergeCell ref="A286:M286"/>
    <mergeCell ref="A284:B284"/>
    <mergeCell ref="A285:B285"/>
    <mergeCell ref="A279:B279"/>
    <mergeCell ref="A280:B280"/>
    <mergeCell ref="A281:B281"/>
    <mergeCell ref="A282:B282"/>
    <mergeCell ref="A241:B241"/>
    <mergeCell ref="A242:B242"/>
    <mergeCell ref="A243:B243"/>
    <mergeCell ref="A244:B244"/>
    <mergeCell ref="A270:B270"/>
    <mergeCell ref="C262:C268"/>
    <mergeCell ref="A245:B245"/>
    <mergeCell ref="A246:B246"/>
    <mergeCell ref="A262:A268"/>
    <mergeCell ref="B262:B268"/>
    <mergeCell ref="A253:M253"/>
    <mergeCell ref="K263:L263"/>
    <mergeCell ref="M263:M268"/>
    <mergeCell ref="G262:G268"/>
    <mergeCell ref="D263:D268"/>
    <mergeCell ref="E263:E268"/>
    <mergeCell ref="A247:M247"/>
    <mergeCell ref="A192:B192"/>
    <mergeCell ref="A234:B234"/>
    <mergeCell ref="A240:B240"/>
    <mergeCell ref="A227:B227"/>
    <mergeCell ref="A231:B231"/>
    <mergeCell ref="A232:B232"/>
    <mergeCell ref="A233:B233"/>
    <mergeCell ref="M197:N197"/>
    <mergeCell ref="M199:N199"/>
    <mergeCell ref="C219:C225"/>
    <mergeCell ref="D219:F219"/>
    <mergeCell ref="N169:N175"/>
    <mergeCell ref="M177:N177"/>
    <mergeCell ref="M183:N183"/>
    <mergeCell ref="M192:N192"/>
    <mergeCell ref="M170:M175"/>
    <mergeCell ref="I219:I225"/>
    <mergeCell ref="K171:K175"/>
    <mergeCell ref="A202:B202"/>
    <mergeCell ref="A204:M204"/>
    <mergeCell ref="J219:M219"/>
    <mergeCell ref="M220:M225"/>
    <mergeCell ref="K221:K225"/>
    <mergeCell ref="J220:J225"/>
    <mergeCell ref="K220:L220"/>
    <mergeCell ref="A219:A225"/>
    <mergeCell ref="B219:B225"/>
    <mergeCell ref="A197:B197"/>
    <mergeCell ref="A199:B199"/>
    <mergeCell ref="A200:B200"/>
    <mergeCell ref="E220:E225"/>
    <mergeCell ref="F220:F225"/>
    <mergeCell ref="A210:M210"/>
    <mergeCell ref="A205:M205"/>
    <mergeCell ref="A203:M203"/>
    <mergeCell ref="L221:L225"/>
    <mergeCell ref="A201:B201"/>
    <mergeCell ref="A182:B182"/>
    <mergeCell ref="A190:B190"/>
    <mergeCell ref="A195:B195"/>
    <mergeCell ref="A196:B196"/>
    <mergeCell ref="G219:G225"/>
    <mergeCell ref="H219:H225"/>
    <mergeCell ref="D220:D225"/>
    <mergeCell ref="A209:N209"/>
    <mergeCell ref="N219:N225"/>
    <mergeCell ref="A194:B194"/>
    <mergeCell ref="J169:M169"/>
    <mergeCell ref="J170:J175"/>
    <mergeCell ref="K170:L170"/>
    <mergeCell ref="A191:B191"/>
    <mergeCell ref="A183:B183"/>
    <mergeCell ref="A189:B189"/>
    <mergeCell ref="A177:B177"/>
    <mergeCell ref="A180:B180"/>
    <mergeCell ref="A181:B181"/>
    <mergeCell ref="D170:D175"/>
    <mergeCell ref="A153:B153"/>
    <mergeCell ref="D169:F169"/>
    <mergeCell ref="H169:H175"/>
    <mergeCell ref="I169:I175"/>
    <mergeCell ref="F170:F175"/>
    <mergeCell ref="A169:A175"/>
    <mergeCell ref="B169:B175"/>
    <mergeCell ref="C169:C175"/>
    <mergeCell ref="A148:B148"/>
    <mergeCell ref="A151:B151"/>
    <mergeCell ref="A152:B152"/>
    <mergeCell ref="G169:G175"/>
    <mergeCell ref="A154:B154"/>
    <mergeCell ref="A155:M155"/>
    <mergeCell ref="A156:M156"/>
    <mergeCell ref="A160:M160"/>
    <mergeCell ref="L171:L175"/>
    <mergeCell ref="E170:E175"/>
    <mergeCell ref="A138:B138"/>
    <mergeCell ref="A142:B142"/>
    <mergeCell ref="A139:B139"/>
    <mergeCell ref="A141:B141"/>
    <mergeCell ref="A157:M157"/>
    <mergeCell ref="M151:N151"/>
    <mergeCell ref="A149:B149"/>
    <mergeCell ref="A150:B150"/>
    <mergeCell ref="A144:B144"/>
    <mergeCell ref="A143:B143"/>
    <mergeCell ref="A127:B127"/>
    <mergeCell ref="A128:B128"/>
    <mergeCell ref="A121:B121"/>
    <mergeCell ref="A136:B136"/>
    <mergeCell ref="A122:B122"/>
    <mergeCell ref="A137:B137"/>
    <mergeCell ref="D113:D116"/>
    <mergeCell ref="E113:E116"/>
    <mergeCell ref="C112:C116"/>
    <mergeCell ref="A129:B129"/>
    <mergeCell ref="A118:B118"/>
    <mergeCell ref="A120:B120"/>
    <mergeCell ref="A112:A116"/>
    <mergeCell ref="B112:B116"/>
    <mergeCell ref="A123:B123"/>
    <mergeCell ref="A126:B126"/>
    <mergeCell ref="A94:B94"/>
    <mergeCell ref="D112:F112"/>
    <mergeCell ref="F113:F116"/>
    <mergeCell ref="G112:G116"/>
    <mergeCell ref="L114:L116"/>
    <mergeCell ref="H112:H116"/>
    <mergeCell ref="I112:I116"/>
    <mergeCell ref="J112:M112"/>
    <mergeCell ref="J113:J116"/>
    <mergeCell ref="K113:L113"/>
    <mergeCell ref="A96:B96"/>
    <mergeCell ref="A74:B74"/>
    <mergeCell ref="D62:F62"/>
    <mergeCell ref="E63:E68"/>
    <mergeCell ref="F63:F68"/>
    <mergeCell ref="A70:B70"/>
    <mergeCell ref="A80:B80"/>
    <mergeCell ref="A73:B73"/>
    <mergeCell ref="A89:B89"/>
    <mergeCell ref="A90:B90"/>
    <mergeCell ref="A62:A68"/>
    <mergeCell ref="B62:B68"/>
    <mergeCell ref="C62:C68"/>
    <mergeCell ref="H62:H68"/>
    <mergeCell ref="I62:I68"/>
    <mergeCell ref="A95:B95"/>
    <mergeCell ref="A91:B91"/>
    <mergeCell ref="A83:B83"/>
    <mergeCell ref="A76:B76"/>
    <mergeCell ref="A93:B93"/>
    <mergeCell ref="A31:B31"/>
    <mergeCell ref="L64:L68"/>
    <mergeCell ref="A49:M49"/>
    <mergeCell ref="G62:G68"/>
    <mergeCell ref="J62:M62"/>
    <mergeCell ref="K63:L63"/>
    <mergeCell ref="M63:M68"/>
    <mergeCell ref="K64:K68"/>
    <mergeCell ref="J63:J68"/>
    <mergeCell ref="D63:D68"/>
    <mergeCell ref="A32:B32"/>
    <mergeCell ref="A33:B33"/>
    <mergeCell ref="A24:B24"/>
    <mergeCell ref="A44:B44"/>
    <mergeCell ref="A45:B45"/>
    <mergeCell ref="A48:M48"/>
    <mergeCell ref="A41:B41"/>
    <mergeCell ref="A47:B47"/>
    <mergeCell ref="A38:B38"/>
    <mergeCell ref="A37:B37"/>
    <mergeCell ref="A23:B23"/>
    <mergeCell ref="L13:L17"/>
    <mergeCell ref="M12:M17"/>
    <mergeCell ref="K13:K17"/>
    <mergeCell ref="A19:B19"/>
    <mergeCell ref="A53:M53"/>
    <mergeCell ref="A50:M50"/>
    <mergeCell ref="A46:B46"/>
    <mergeCell ref="M44:N44"/>
    <mergeCell ref="A39:B39"/>
    <mergeCell ref="M93:N93"/>
    <mergeCell ref="J11:M11"/>
    <mergeCell ref="D12:D17"/>
    <mergeCell ref="M41:N41"/>
    <mergeCell ref="A2:M2"/>
    <mergeCell ref="A11:A17"/>
    <mergeCell ref="B11:B17"/>
    <mergeCell ref="C11:C17"/>
    <mergeCell ref="D11:F11"/>
    <mergeCell ref="E12:E17"/>
    <mergeCell ref="M70:N70"/>
    <mergeCell ref="G11:G17"/>
    <mergeCell ref="H11:H17"/>
    <mergeCell ref="A26:B26"/>
    <mergeCell ref="A25:B25"/>
    <mergeCell ref="I11:I17"/>
    <mergeCell ref="N11:N17"/>
    <mergeCell ref="F12:F17"/>
    <mergeCell ref="J12:J17"/>
    <mergeCell ref="K12:L12"/>
    <mergeCell ref="A103:M103"/>
    <mergeCell ref="A97:M97"/>
    <mergeCell ref="N62:N68"/>
    <mergeCell ref="M123:N123"/>
    <mergeCell ref="N112:N116"/>
    <mergeCell ref="M69:N69"/>
    <mergeCell ref="A98:M98"/>
    <mergeCell ref="A81:B81"/>
    <mergeCell ref="A82:B82"/>
    <mergeCell ref="A99:M99"/>
    <mergeCell ref="A327:M327"/>
    <mergeCell ref="A292:N292"/>
    <mergeCell ref="A1:N1"/>
    <mergeCell ref="A52:N52"/>
    <mergeCell ref="A102:N102"/>
    <mergeCell ref="A159:N159"/>
    <mergeCell ref="M19:N19"/>
    <mergeCell ref="M26:N26"/>
    <mergeCell ref="A34:N34"/>
    <mergeCell ref="N302:N308"/>
    <mergeCell ref="M227:N227"/>
    <mergeCell ref="M234:N234"/>
    <mergeCell ref="M243:N243"/>
    <mergeCell ref="M270:N270"/>
    <mergeCell ref="M282:N282"/>
    <mergeCell ref="M303:M308"/>
    <mergeCell ref="M139:N139"/>
    <mergeCell ref="M144:N144"/>
    <mergeCell ref="M117:N117"/>
    <mergeCell ref="M118:N118"/>
    <mergeCell ref="A75:B75"/>
    <mergeCell ref="M113:M116"/>
    <mergeCell ref="K114:K116"/>
    <mergeCell ref="M129:N129"/>
    <mergeCell ref="M76:N76"/>
    <mergeCell ref="M83:N8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BG</cp:lastModifiedBy>
  <cp:lastPrinted>2017-05-09T11:46:04Z</cp:lastPrinted>
  <dcterms:created xsi:type="dcterms:W3CDTF">2012-04-05T09:03:43Z</dcterms:created>
  <dcterms:modified xsi:type="dcterms:W3CDTF">2018-04-09T11:46:26Z</dcterms:modified>
  <cp:category/>
  <cp:version/>
  <cp:contentType/>
  <cp:contentStatus/>
</cp:coreProperties>
</file>