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2"/>
  </bookViews>
  <sheets>
    <sheet name="RiZF" sheetId="1" r:id="rId1"/>
    <sheet name="ZZL" sheetId="2" r:id="rId2"/>
    <sheet name="ZIiN" sheetId="3" r:id="rId3"/>
  </sheets>
  <definedNames/>
  <calcPr fullCalcOnLoad="1"/>
</workbook>
</file>

<file path=xl/sharedStrings.xml><?xml version="1.0" encoding="utf-8"?>
<sst xmlns="http://schemas.openxmlformats.org/spreadsheetml/2006/main" count="1309" uniqueCount="128">
  <si>
    <t>Lp.</t>
  </si>
  <si>
    <t>ogółem</t>
  </si>
  <si>
    <t>I</t>
  </si>
  <si>
    <t>II</t>
  </si>
  <si>
    <t>wykłady</t>
  </si>
  <si>
    <t>o</t>
  </si>
  <si>
    <t>f</t>
  </si>
  <si>
    <t>Grupa treści</t>
  </si>
  <si>
    <t>Semestr</t>
  </si>
  <si>
    <t>Liczba punktów ECTS</t>
  </si>
  <si>
    <t>inne*</t>
  </si>
  <si>
    <t>Liczba godzin dydaktycznych</t>
  </si>
  <si>
    <t>x</t>
  </si>
  <si>
    <t>ćwiczenia**</t>
  </si>
  <si>
    <t>* inne np. godziny konsultacji (bezpośrednie, e-mailowe, etc.)  - godziny nie są wliczone do pensum</t>
  </si>
  <si>
    <t>Nazwa modułu/przedmiotu</t>
  </si>
  <si>
    <t>z bezpośrednim udziałem nauczyciela akademickiego</t>
  </si>
  <si>
    <t>samodzielna praca studenta</t>
  </si>
  <si>
    <t>Liczba punktów ECTS za zajęcia praktyczne</t>
  </si>
  <si>
    <t>Forma zaliczenia</t>
  </si>
  <si>
    <t>Status przedmiotu: obligatoryjny lub fakultatywny</t>
  </si>
  <si>
    <t>w tym: zajęcia zorganizowane</t>
  </si>
  <si>
    <t>Z</t>
  </si>
  <si>
    <t>Liczba pkt ECTS/ godz.dyd. (ogółem)</t>
  </si>
  <si>
    <t>Liczba pkt ECTS/ godz.dyd. (zajęcia praktyczne)</t>
  </si>
  <si>
    <r>
      <rPr>
        <sz val="10"/>
        <rFont val="Arial"/>
        <family val="2"/>
      </rPr>
      <t>Liczba pkt ECTS/ godz.dyd.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(przedmioty fakultatywne)</t>
    </r>
  </si>
  <si>
    <t>E</t>
  </si>
  <si>
    <r>
      <t xml:space="preserve">Liczba pkt ECTS/ godz.dyd. </t>
    </r>
    <r>
      <rPr>
        <sz val="10"/>
        <rFont val="Arial"/>
        <family val="2"/>
      </rPr>
      <t>(zajęcia praktyczne)</t>
    </r>
  </si>
  <si>
    <t>Liczba pkt ECTS/ godz.dyd. (przedmioty fakultatywne)</t>
  </si>
  <si>
    <r>
      <t xml:space="preserve">Profil kształcenia: </t>
    </r>
    <r>
      <rPr>
        <sz val="11"/>
        <rFont val="Arial"/>
        <family val="2"/>
      </rPr>
      <t>ogólnoakademicki</t>
    </r>
  </si>
  <si>
    <r>
      <t xml:space="preserve">Forma studiów: </t>
    </r>
    <r>
      <rPr>
        <sz val="11"/>
        <rFont val="Arial"/>
        <family val="2"/>
      </rPr>
      <t>stacjonarne</t>
    </r>
  </si>
  <si>
    <r>
      <t xml:space="preserve">Obszar kształcenia: </t>
    </r>
    <r>
      <rPr>
        <sz val="11"/>
        <rFont val="Arial"/>
        <family val="2"/>
      </rPr>
      <t>w zakresie nauk społecznych</t>
    </r>
  </si>
  <si>
    <t xml:space="preserve">Rok studiów: pierwszy   </t>
  </si>
  <si>
    <t xml:space="preserve">Semestr: pierwszy      </t>
  </si>
  <si>
    <t xml:space="preserve">Liczba pkt ECTS/ godz.dyd. w I semestrze </t>
  </si>
  <si>
    <t>A Podstawowych</t>
  </si>
  <si>
    <t>B Kierunkowych</t>
  </si>
  <si>
    <t>E Inne wymagania</t>
  </si>
  <si>
    <t xml:space="preserve">Liczba pkt ECTS/ godz.dyd. w II semestrze </t>
  </si>
  <si>
    <t>III</t>
  </si>
  <si>
    <t>Etykieta</t>
  </si>
  <si>
    <t>Ochrona własności intelektualnej</t>
  </si>
  <si>
    <t xml:space="preserve">Liczba pkt ECTS/ godz.dyd. w III semestrze </t>
  </si>
  <si>
    <t>IV</t>
  </si>
  <si>
    <t>Praktyka</t>
  </si>
  <si>
    <t xml:space="preserve">Liczba pkt ECTS/ godz.dyd. w IV semestrze </t>
  </si>
  <si>
    <r>
      <t>Forma kształcenia/poziom studiów:</t>
    </r>
    <r>
      <rPr>
        <sz val="11"/>
        <rFont val="Arial"/>
        <family val="2"/>
      </rPr>
      <t xml:space="preserve"> II stopnia</t>
    </r>
  </si>
  <si>
    <r>
      <t>Uzyskane kwalifikacje:</t>
    </r>
    <r>
      <rPr>
        <sz val="11"/>
        <rFont val="Arial"/>
        <family val="2"/>
      </rPr>
      <t xml:space="preserve"> II stopnia, tytuł magistra</t>
    </r>
  </si>
  <si>
    <t>Makroekonomia</t>
  </si>
  <si>
    <t xml:space="preserve"> Plan studiów na kierunku ZARZĄDZANIE</t>
  </si>
  <si>
    <t>Szkolenie w zakresie BHP</t>
  </si>
  <si>
    <t>Rachunkowość finansowa</t>
  </si>
  <si>
    <t>Koncepcje zarządzania</t>
  </si>
  <si>
    <t>Prawo cywilne</t>
  </si>
  <si>
    <t>Etyka w zarządzaniu</t>
  </si>
  <si>
    <t>Statystyka matematyczna</t>
  </si>
  <si>
    <t>Przedsiębiorczość</t>
  </si>
  <si>
    <t>Logistyka</t>
  </si>
  <si>
    <t>C Specjalnościowych</t>
  </si>
  <si>
    <t xml:space="preserve">Semestr: drugi    </t>
  </si>
  <si>
    <t>Przedmiot do wyboru F-3</t>
  </si>
  <si>
    <t>Praktyka dyplomowa</t>
  </si>
  <si>
    <t>Negocjacje</t>
  </si>
  <si>
    <t>Badania operacyjne</t>
  </si>
  <si>
    <t>Zarządzanie strategiczne</t>
  </si>
  <si>
    <t>Zarządzanie procesami</t>
  </si>
  <si>
    <t>Marketing międzynarodowy</t>
  </si>
  <si>
    <t>Rachunkowość zarządcza</t>
  </si>
  <si>
    <t xml:space="preserve">Rok studiów: drugi   </t>
  </si>
  <si>
    <t xml:space="preserve">Semestr: trzeci    </t>
  </si>
  <si>
    <t>Język obcy - kierunkowy</t>
  </si>
  <si>
    <t>Ubezpieczenia w zarządzaniu ryzykiem</t>
  </si>
  <si>
    <t>Controlling</t>
  </si>
  <si>
    <t>Asekuracja gospodarcza</t>
  </si>
  <si>
    <t>Rachunkowość informatyczna</t>
  </si>
  <si>
    <t>Ubezpieczenia finansowe</t>
  </si>
  <si>
    <t xml:space="preserve">Semestr: czwarty </t>
  </si>
  <si>
    <t>Rynki finansowe</t>
  </si>
  <si>
    <t>Zarządzanie finansami</t>
  </si>
  <si>
    <t>Sprawozdawczość finansowa</t>
  </si>
  <si>
    <t>Systemy informacji przestrzennej</t>
  </si>
  <si>
    <t>Planowanie przestrzenne i inwestycyjne</t>
  </si>
  <si>
    <t>Budownictwo i kosztorysowanie</t>
  </si>
  <si>
    <t>Ubezpieczenia majątkowe</t>
  </si>
  <si>
    <t>Wycena nieruchomości</t>
  </si>
  <si>
    <t>Rynek inwestycji i nieruchomości</t>
  </si>
  <si>
    <t>Efektywność i finasowanie inwestycji</t>
  </si>
  <si>
    <t>Zarządzanie projektem inwestycyjnym</t>
  </si>
  <si>
    <t>Gospodarka nieruchomościami</t>
  </si>
  <si>
    <r>
      <t xml:space="preserve">Forma studiów: </t>
    </r>
    <r>
      <rPr>
        <sz val="11"/>
        <rFont val="Arial"/>
        <family val="2"/>
      </rPr>
      <t>niestacjonarne</t>
    </r>
  </si>
  <si>
    <r>
      <t>Forma studiów: nie</t>
    </r>
    <r>
      <rPr>
        <sz val="11"/>
        <rFont val="Arial"/>
        <family val="2"/>
      </rPr>
      <t>stacjonarne</t>
    </r>
  </si>
  <si>
    <t xml:space="preserve">    </t>
  </si>
  <si>
    <r>
      <t>Forma studiów:</t>
    </r>
    <r>
      <rPr>
        <sz val="11"/>
        <rFont val="Arial"/>
        <family val="2"/>
      </rPr>
      <t xml:space="preserve"> niestacjonarne</t>
    </r>
  </si>
  <si>
    <t>Specjalność Zarządzanie Zasobami Ludzkimi</t>
  </si>
  <si>
    <t>Zarządzania kompetencjami</t>
  </si>
  <si>
    <t>Nauki o pracy</t>
  </si>
  <si>
    <t>Nowoczesnych metod ZZL</t>
  </si>
  <si>
    <t>Systemów motywacyjnych</t>
  </si>
  <si>
    <t>Kultury organizacji</t>
  </si>
  <si>
    <t>Ubezpieczeń społecznych</t>
  </si>
  <si>
    <t>Ocen pracowniczych</t>
  </si>
  <si>
    <t>Zarządzania kapitałem intelektualnym</t>
  </si>
  <si>
    <t>Treningu kierowniczego</t>
  </si>
  <si>
    <t>Technologie informacyjne w zarządzaniu</t>
  </si>
  <si>
    <t>Ergonomia</t>
  </si>
  <si>
    <t>Specjalność Rachunkowość i Zarządzanie Finansami</t>
  </si>
  <si>
    <t>Specjalność Zarządzanie Inwestycjami i Nieruchomosciami</t>
  </si>
  <si>
    <t>** ćwiczenia: audytoryjne, projektowe, konwersatoria, seminaria i inne</t>
  </si>
  <si>
    <t>Seminarium magisterskie                                                    (2,5 ECTS sem.+3,0 ECTS- pr. mgr.)</t>
  </si>
  <si>
    <r>
      <t xml:space="preserve">Seminarium magisterskie                                                    </t>
    </r>
    <r>
      <rPr>
        <sz val="8"/>
        <rFont val="Arial"/>
        <family val="2"/>
      </rPr>
      <t>(2,5 ECTS sem.+3,0 ECTS- pr. mgr.)</t>
    </r>
  </si>
  <si>
    <t>Seminarium magisterskie                                                    (2,5 ECTS sem.+3,0 ECTS - pr. mgr.)</t>
  </si>
  <si>
    <r>
      <t xml:space="preserve">Seminarium magisterskie </t>
    </r>
    <r>
      <rPr>
        <sz val="9"/>
        <rFont val="Arial"/>
        <family val="2"/>
      </rPr>
      <t>(3,0 sem. +11,0 pr. mgr.)</t>
    </r>
  </si>
  <si>
    <r>
      <t xml:space="preserve">Seminarium magisterskie                                      </t>
    </r>
    <r>
      <rPr>
        <sz val="8"/>
        <rFont val="Arial"/>
        <family val="2"/>
      </rPr>
      <t>(2,5 ECTS sem.+3,0 ECTS pr. mgr.)</t>
    </r>
  </si>
  <si>
    <t>Seminarium magisterskie                                                                                         (2,5 ECTS sem.+3,0 ECTS pr. mgr.)</t>
  </si>
  <si>
    <r>
      <rPr>
        <sz val="10"/>
        <rFont val="Arial"/>
        <family val="2"/>
      </rPr>
      <t>Seminarium magisterskie</t>
    </r>
    <r>
      <rPr>
        <sz val="9"/>
        <rFont val="Arial"/>
        <family val="2"/>
      </rPr>
      <t xml:space="preserve">                                                    (2,5 ECTS sem.+3,0 ECTS- pr. mgr)</t>
    </r>
  </si>
  <si>
    <t>Seminarium magisterskie                                      (3,0 sem. + 11,0 pr. mgr.)</t>
  </si>
  <si>
    <t>Seminarium magisterskie                                      (2,5 ECTS sem.+3,0 ECTS- pr. mgr.)</t>
  </si>
  <si>
    <t>Seminarium magisterskie                                                    (2,5 ECTS sem.+ 3,0 ECTS pr. mgr.)</t>
  </si>
  <si>
    <t>Seminarium magisterskie                                      (2,5 ECTS sem.+ 3,0 ECTS pr. mgr.)</t>
  </si>
  <si>
    <t>Liczba godzin przypadająca na 1 ECTS: 27</t>
  </si>
  <si>
    <t>Efekty przedmiotowe każdego przedmiotu zostały przypisane do obszaru nauk społecznych</t>
  </si>
  <si>
    <t>Przedmiot do wyboru F3</t>
  </si>
  <si>
    <t>Przedmioty do wyboru F-3 (2,5+ 2,25 ECTS)</t>
  </si>
  <si>
    <t>Plan uchwalony przez Radę Wydziału Nauk Ekonomicznych w dniu 15.02.2017 r.</t>
  </si>
  <si>
    <t>Obowiązuje od roku akademickiego 2017/2018</t>
  </si>
  <si>
    <t>Przedmiot do wyboru F3 (2 x 1,5 ECTS)</t>
  </si>
  <si>
    <t>ZO</t>
  </si>
  <si>
    <t>Przedmioty do wyboru F-3 (2,25 + 2,5 ECTS)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</si>
</sst>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0.00000000000"/>
    <numFmt numFmtId="166" formatCode="0.000000000000"/>
    <numFmt numFmtId="167" formatCode="0.000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0000"/>
    <numFmt numFmtId="177" formatCode="[$-415]d\ mmmm\ yyyy"/>
  </numFmts>
  <fonts count="52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7"/>
      <name val="Arial"/>
      <family val="2"/>
    </font>
    <font>
      <sz val="9.5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51">
      <alignment/>
      <protection/>
    </xf>
    <xf numFmtId="0" fontId="0" fillId="0" borderId="0" xfId="51" applyAlignment="1">
      <alignment horizontal="center"/>
      <protection/>
    </xf>
    <xf numFmtId="0" fontId="0" fillId="0" borderId="0" xfId="51" applyBorder="1">
      <alignment/>
      <protection/>
    </xf>
    <xf numFmtId="0" fontId="0" fillId="0" borderId="10" xfId="51" applyBorder="1">
      <alignment/>
      <protection/>
    </xf>
    <xf numFmtId="0" fontId="0" fillId="0" borderId="11" xfId="51" applyBorder="1">
      <alignment/>
      <protection/>
    </xf>
    <xf numFmtId="0" fontId="2" fillId="0" borderId="11" xfId="51" applyFont="1" applyBorder="1">
      <alignment/>
      <protection/>
    </xf>
    <xf numFmtId="0" fontId="0" fillId="0" borderId="11" xfId="51" applyFont="1" applyBorder="1">
      <alignment/>
      <protection/>
    </xf>
    <xf numFmtId="0" fontId="4" fillId="0" borderId="0" xfId="51" applyFont="1" applyAlignment="1">
      <alignment horizontal="left"/>
      <protection/>
    </xf>
    <xf numFmtId="0" fontId="4" fillId="0" borderId="0" xfId="51" applyFont="1">
      <alignment/>
      <protection/>
    </xf>
    <xf numFmtId="0" fontId="7" fillId="0" borderId="0" xfId="51" applyFont="1">
      <alignment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175" fontId="0" fillId="0" borderId="16" xfId="0" applyNumberForma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0" borderId="15" xfId="51" applyBorder="1" applyAlignment="1">
      <alignment horizontal="center"/>
      <protection/>
    </xf>
    <xf numFmtId="0" fontId="0" fillId="0" borderId="0" xfId="51" applyBorder="1" applyAlignment="1">
      <alignment horizontal="center"/>
      <protection/>
    </xf>
    <xf numFmtId="0" fontId="0" fillId="0" borderId="11" xfId="51" applyBorder="1" applyAlignment="1">
      <alignment horizontal="center"/>
      <protection/>
    </xf>
    <xf numFmtId="0" fontId="4" fillId="33" borderId="13" xfId="0" applyFont="1" applyFill="1" applyBorder="1" applyAlignment="1">
      <alignment horizontal="center"/>
    </xf>
    <xf numFmtId="0" fontId="2" fillId="0" borderId="0" xfId="5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10" fillId="0" borderId="19" xfId="0" applyFont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10" xfId="51" applyFont="1" applyBorder="1">
      <alignment/>
      <protection/>
    </xf>
    <xf numFmtId="0" fontId="0" fillId="0" borderId="11" xfId="51" applyFont="1" applyBorder="1" applyAlignment="1">
      <alignment horizontal="center"/>
      <protection/>
    </xf>
    <xf numFmtId="0" fontId="0" fillId="0" borderId="15" xfId="51" applyFont="1" applyBorder="1" applyAlignment="1">
      <alignment horizontal="center"/>
      <protection/>
    </xf>
    <xf numFmtId="0" fontId="0" fillId="0" borderId="0" xfId="51" applyFont="1" applyBorder="1">
      <alignment/>
      <protection/>
    </xf>
    <xf numFmtId="0" fontId="0" fillId="0" borderId="0" xfId="51" applyFont="1" applyBorder="1" applyAlignment="1">
      <alignment horizontal="center"/>
      <protection/>
    </xf>
    <xf numFmtId="0" fontId="10" fillId="0" borderId="16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51" applyFont="1" applyBorder="1">
      <alignment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34" borderId="0" xfId="51" applyFont="1" applyFill="1" applyBorder="1">
      <alignment/>
      <protection/>
    </xf>
    <xf numFmtId="0" fontId="49" fillId="34" borderId="0" xfId="51" applyFont="1" applyFill="1" applyBorder="1" applyAlignment="1">
      <alignment horizontal="center"/>
      <protection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175" fontId="0" fillId="0" borderId="34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5" fontId="0" fillId="0" borderId="19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175" fontId="0" fillId="0" borderId="29" xfId="0" applyNumberFormat="1" applyFont="1" applyBorder="1" applyAlignment="1">
      <alignment horizontal="center" vertical="center"/>
    </xf>
    <xf numFmtId="175" fontId="0" fillId="0" borderId="2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175" fontId="0" fillId="0" borderId="16" xfId="0" applyNumberFormat="1" applyFont="1" applyFill="1" applyBorder="1" applyAlignment="1">
      <alignment horizontal="center" vertical="center"/>
    </xf>
    <xf numFmtId="175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175" fontId="0" fillId="0" borderId="16" xfId="0" applyNumberFormat="1" applyFont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2" fontId="0" fillId="34" borderId="27" xfId="0" applyNumberFormat="1" applyFont="1" applyFill="1" applyBorder="1" applyAlignment="1">
      <alignment horizontal="center" vertical="center"/>
    </xf>
    <xf numFmtId="2" fontId="0" fillId="34" borderId="3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left" vertical="center" wrapText="1"/>
    </xf>
    <xf numFmtId="175" fontId="0" fillId="0" borderId="11" xfId="0" applyNumberFormat="1" applyFont="1" applyBorder="1" applyAlignment="1">
      <alignment horizontal="center" vertical="center"/>
    </xf>
    <xf numFmtId="2" fontId="0" fillId="34" borderId="25" xfId="0" applyNumberFormat="1" applyFont="1" applyFill="1" applyBorder="1" applyAlignment="1">
      <alignment horizontal="center" vertical="center"/>
    </xf>
    <xf numFmtId="2" fontId="0" fillId="34" borderId="36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175" fontId="0" fillId="0" borderId="21" xfId="0" applyNumberFormat="1" applyFont="1" applyFill="1" applyBorder="1" applyAlignment="1">
      <alignment horizontal="center" vertical="center"/>
    </xf>
    <xf numFmtId="175" fontId="0" fillId="0" borderId="25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31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5" fontId="2" fillId="0" borderId="3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2" fontId="2" fillId="0" borderId="2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175" fontId="0" fillId="0" borderId="29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175" fontId="0" fillId="0" borderId="16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2" fontId="0" fillId="0" borderId="2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2" fontId="0" fillId="0" borderId="25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5" fontId="0" fillId="0" borderId="34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2" fontId="0" fillId="0" borderId="38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5" fontId="0" fillId="0" borderId="31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75" fontId="2" fillId="0" borderId="16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51" applyFont="1" applyBorder="1" applyAlignment="1">
      <alignment horizontal="left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175" fontId="0" fillId="0" borderId="25" xfId="0" applyNumberFormat="1" applyBorder="1" applyAlignment="1">
      <alignment horizontal="center" vertical="center"/>
    </xf>
    <xf numFmtId="0" fontId="0" fillId="0" borderId="29" xfId="51" applyFill="1" applyBorder="1" applyAlignment="1">
      <alignment vertical="center"/>
      <protection/>
    </xf>
    <xf numFmtId="175" fontId="0" fillId="0" borderId="20" xfId="51" applyNumberFormat="1" applyFill="1" applyBorder="1" applyAlignment="1">
      <alignment horizontal="center" vertical="center"/>
      <protection/>
    </xf>
    <xf numFmtId="2" fontId="0" fillId="0" borderId="20" xfId="51" applyNumberFormat="1" applyFill="1" applyBorder="1" applyAlignment="1">
      <alignment horizontal="center" vertical="center"/>
      <protection/>
    </xf>
    <xf numFmtId="2" fontId="0" fillId="0" borderId="16" xfId="51" applyNumberFormat="1" applyFill="1" applyBorder="1" applyAlignment="1">
      <alignment horizontal="center" vertical="center"/>
      <protection/>
    </xf>
    <xf numFmtId="0" fontId="0" fillId="0" borderId="20" xfId="51" applyFill="1" applyBorder="1" applyAlignment="1">
      <alignment horizontal="center" vertical="center"/>
      <protection/>
    </xf>
    <xf numFmtId="0" fontId="0" fillId="0" borderId="23" xfId="51" applyFill="1" applyBorder="1" applyAlignment="1">
      <alignment horizontal="center" vertical="center"/>
      <protection/>
    </xf>
    <xf numFmtId="0" fontId="0" fillId="0" borderId="21" xfId="51" applyFill="1" applyBorder="1" applyAlignment="1">
      <alignment vertical="center"/>
      <protection/>
    </xf>
    <xf numFmtId="2" fontId="0" fillId="0" borderId="21" xfId="51" applyNumberFormat="1" applyFill="1" applyBorder="1" applyAlignment="1">
      <alignment horizontal="center" vertical="center"/>
      <protection/>
    </xf>
    <xf numFmtId="0" fontId="0" fillId="0" borderId="21" xfId="51" applyFill="1" applyBorder="1" applyAlignment="1">
      <alignment horizontal="center" vertical="center"/>
      <protection/>
    </xf>
    <xf numFmtId="0" fontId="0" fillId="0" borderId="24" xfId="51" applyFill="1" applyBorder="1" applyAlignment="1">
      <alignment horizontal="center" vertical="center"/>
      <protection/>
    </xf>
    <xf numFmtId="0" fontId="0" fillId="0" borderId="25" xfId="51" applyFill="1" applyBorder="1" applyAlignment="1">
      <alignment vertical="center"/>
      <protection/>
    </xf>
    <xf numFmtId="0" fontId="0" fillId="0" borderId="25" xfId="51" applyFill="1" applyBorder="1" applyAlignment="1">
      <alignment horizontal="center" vertical="center"/>
      <protection/>
    </xf>
    <xf numFmtId="2" fontId="0" fillId="0" borderId="25" xfId="51" applyNumberFormat="1" applyFill="1" applyBorder="1" applyAlignment="1">
      <alignment horizontal="center" vertical="center"/>
      <protection/>
    </xf>
    <xf numFmtId="0" fontId="0" fillId="0" borderId="26" xfId="51" applyFill="1" applyBorder="1" applyAlignment="1">
      <alignment horizontal="center" vertical="center"/>
      <protection/>
    </xf>
    <xf numFmtId="0" fontId="0" fillId="0" borderId="22" xfId="51" applyBorder="1" applyAlignment="1">
      <alignment horizontal="center" vertical="center"/>
      <protection/>
    </xf>
    <xf numFmtId="0" fontId="0" fillId="0" borderId="16" xfId="51" applyFont="1" applyBorder="1" applyAlignment="1">
      <alignment horizontal="left" vertical="center"/>
      <protection/>
    </xf>
    <xf numFmtId="0" fontId="0" fillId="0" borderId="12" xfId="51" applyFont="1" applyBorder="1" applyAlignment="1">
      <alignment horizontal="center" vertical="center"/>
      <protection/>
    </xf>
    <xf numFmtId="175" fontId="0" fillId="0" borderId="30" xfId="51" applyNumberFormat="1" applyFont="1" applyBorder="1" applyAlignment="1">
      <alignment horizontal="center" vertical="center"/>
      <protection/>
    </xf>
    <xf numFmtId="2" fontId="0" fillId="0" borderId="12" xfId="51" applyNumberFormat="1" applyBorder="1" applyAlignment="1">
      <alignment horizontal="center" vertical="center"/>
      <protection/>
    </xf>
    <xf numFmtId="0" fontId="0" fillId="0" borderId="16" xfId="51" applyFont="1" applyBorder="1" applyAlignment="1">
      <alignment horizontal="center" vertical="center"/>
      <protection/>
    </xf>
    <xf numFmtId="0" fontId="0" fillId="0" borderId="31" xfId="51" applyFont="1" applyBorder="1" applyAlignment="1">
      <alignment horizontal="center" vertical="center"/>
      <protection/>
    </xf>
    <xf numFmtId="0" fontId="0" fillId="0" borderId="16" xfId="51" applyBorder="1" applyAlignment="1">
      <alignment horizontal="center" vertical="center"/>
      <protection/>
    </xf>
    <xf numFmtId="0" fontId="0" fillId="0" borderId="31" xfId="51" applyBorder="1" applyAlignment="1">
      <alignment horizontal="center" vertical="center"/>
      <protection/>
    </xf>
    <xf numFmtId="0" fontId="0" fillId="0" borderId="34" xfId="51" applyBorder="1" applyAlignment="1">
      <alignment horizontal="center" vertical="center"/>
      <protection/>
    </xf>
    <xf numFmtId="0" fontId="0" fillId="0" borderId="19" xfId="51" applyFont="1" applyBorder="1" applyAlignment="1">
      <alignment horizontal="left" vertical="center"/>
      <protection/>
    </xf>
    <xf numFmtId="0" fontId="0" fillId="0" borderId="35" xfId="51" applyFont="1" applyBorder="1" applyAlignment="1">
      <alignment horizontal="center" vertical="center"/>
      <protection/>
    </xf>
    <xf numFmtId="175" fontId="0" fillId="0" borderId="34" xfId="51" applyNumberFormat="1" applyFont="1" applyBorder="1" applyAlignment="1">
      <alignment horizontal="center" vertical="center"/>
      <protection/>
    </xf>
    <xf numFmtId="0" fontId="0" fillId="0" borderId="19" xfId="51" applyFont="1" applyBorder="1" applyAlignment="1">
      <alignment horizontal="center" vertical="center"/>
      <protection/>
    </xf>
    <xf numFmtId="0" fontId="0" fillId="0" borderId="19" xfId="51" applyBorder="1" applyAlignment="1">
      <alignment horizontal="center" vertical="center"/>
      <protection/>
    </xf>
    <xf numFmtId="0" fontId="0" fillId="0" borderId="35" xfId="51" applyBorder="1" applyAlignment="1">
      <alignment horizontal="center" vertical="center"/>
      <protection/>
    </xf>
    <xf numFmtId="49" fontId="3" fillId="0" borderId="19" xfId="0" applyNumberFormat="1" applyFont="1" applyBorder="1" applyAlignment="1">
      <alignment horizontal="left" vertical="center" wrapText="1"/>
    </xf>
    <xf numFmtId="0" fontId="0" fillId="0" borderId="39" xfId="51" applyBorder="1" applyAlignment="1">
      <alignment horizontal="center" vertical="center"/>
      <protection/>
    </xf>
    <xf numFmtId="0" fontId="0" fillId="0" borderId="25" xfId="51" applyFont="1" applyBorder="1" applyAlignment="1">
      <alignment horizontal="left" vertical="center"/>
      <protection/>
    </xf>
    <xf numFmtId="0" fontId="0" fillId="0" borderId="37" xfId="51" applyFont="1" applyBorder="1" applyAlignment="1">
      <alignment horizontal="center" vertical="center"/>
      <protection/>
    </xf>
    <xf numFmtId="0" fontId="0" fillId="0" borderId="25" xfId="51" applyFont="1" applyBorder="1" applyAlignment="1">
      <alignment horizontal="center" vertical="center"/>
      <protection/>
    </xf>
    <xf numFmtId="0" fontId="0" fillId="0" borderId="36" xfId="51" applyFont="1" applyBorder="1" applyAlignment="1">
      <alignment horizontal="center" vertical="center"/>
      <protection/>
    </xf>
    <xf numFmtId="0" fontId="0" fillId="0" borderId="25" xfId="51" applyBorder="1" applyAlignment="1">
      <alignment horizontal="center" vertical="center"/>
      <protection/>
    </xf>
    <xf numFmtId="0" fontId="0" fillId="0" borderId="36" xfId="51" applyBorder="1" applyAlignment="1">
      <alignment horizontal="center" vertical="center"/>
      <protection/>
    </xf>
    <xf numFmtId="0" fontId="0" fillId="0" borderId="22" xfId="51" applyFill="1" applyBorder="1" applyAlignment="1">
      <alignment vertical="center"/>
      <protection/>
    </xf>
    <xf numFmtId="175" fontId="0" fillId="0" borderId="21" xfId="51" applyNumberFormat="1" applyFill="1" applyBorder="1" applyAlignment="1">
      <alignment horizontal="center" vertical="center"/>
      <protection/>
    </xf>
    <xf numFmtId="0" fontId="4" fillId="33" borderId="12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175" fontId="0" fillId="0" borderId="19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33" borderId="13" xfId="51" applyFont="1" applyFill="1" applyBorder="1" applyAlignment="1">
      <alignment vertical="center"/>
      <protection/>
    </xf>
    <xf numFmtId="0" fontId="5" fillId="33" borderId="13" xfId="51" applyFont="1" applyFill="1" applyBorder="1" applyAlignment="1">
      <alignment horizontal="center" vertical="center"/>
      <protection/>
    </xf>
    <xf numFmtId="0" fontId="5" fillId="33" borderId="18" xfId="51" applyFont="1" applyFill="1" applyBorder="1" applyAlignment="1">
      <alignment horizontal="center" vertical="center"/>
      <protection/>
    </xf>
    <xf numFmtId="0" fontId="2" fillId="0" borderId="29" xfId="51" applyFont="1" applyBorder="1" applyAlignment="1">
      <alignment vertical="center"/>
      <protection/>
    </xf>
    <xf numFmtId="0" fontId="2" fillId="0" borderId="20" xfId="51" applyFont="1" applyBorder="1" applyAlignment="1">
      <alignment horizontal="center" vertical="center"/>
      <protection/>
    </xf>
    <xf numFmtId="0" fontId="2" fillId="0" borderId="37" xfId="51" applyFont="1" applyBorder="1" applyAlignment="1">
      <alignment horizontal="center" vertical="center"/>
      <protection/>
    </xf>
    <xf numFmtId="175" fontId="2" fillId="0" borderId="37" xfId="51" applyNumberFormat="1" applyFont="1" applyBorder="1" applyAlignment="1">
      <alignment horizontal="center" vertical="center"/>
      <protection/>
    </xf>
    <xf numFmtId="0" fontId="0" fillId="0" borderId="20" xfId="51" applyBorder="1" applyAlignment="1">
      <alignment vertical="center"/>
      <protection/>
    </xf>
    <xf numFmtId="0" fontId="0" fillId="0" borderId="37" xfId="51" applyBorder="1" applyAlignment="1">
      <alignment vertical="center"/>
      <protection/>
    </xf>
    <xf numFmtId="1" fontId="2" fillId="0" borderId="16" xfId="51" applyNumberFormat="1" applyFont="1" applyBorder="1" applyAlignment="1">
      <alignment horizontal="center" vertical="center"/>
      <protection/>
    </xf>
    <xf numFmtId="0" fontId="0" fillId="0" borderId="23" xfId="51" applyBorder="1" applyAlignment="1">
      <alignment horizontal="center" vertical="center"/>
      <protection/>
    </xf>
    <xf numFmtId="0" fontId="0" fillId="0" borderId="28" xfId="51" applyBorder="1" applyAlignment="1">
      <alignment vertical="center"/>
      <protection/>
    </xf>
    <xf numFmtId="2" fontId="2" fillId="0" borderId="28" xfId="51" applyNumberFormat="1" applyFont="1" applyBorder="1" applyAlignment="1">
      <alignment horizontal="center" vertical="center"/>
      <protection/>
    </xf>
    <xf numFmtId="0" fontId="2" fillId="0" borderId="28" xfId="51" applyFont="1" applyBorder="1" applyAlignment="1">
      <alignment horizontal="center" vertical="center"/>
      <protection/>
    </xf>
    <xf numFmtId="0" fontId="2" fillId="0" borderId="10" xfId="51" applyFont="1" applyBorder="1" applyAlignment="1">
      <alignment horizontal="center" vertical="center"/>
      <protection/>
    </xf>
    <xf numFmtId="0" fontId="2" fillId="0" borderId="15" xfId="51" applyFont="1" applyBorder="1" applyAlignment="1">
      <alignment horizontal="center" vertical="center"/>
      <protection/>
    </xf>
    <xf numFmtId="0" fontId="2" fillId="0" borderId="16" xfId="51" applyFont="1" applyBorder="1" applyAlignment="1">
      <alignment vertical="center"/>
      <protection/>
    </xf>
    <xf numFmtId="2" fontId="2" fillId="0" borderId="16" xfId="51" applyNumberFormat="1" applyFont="1" applyBorder="1" applyAlignment="1">
      <alignment horizontal="center" vertical="center"/>
      <protection/>
    </xf>
    <xf numFmtId="0" fontId="0" fillId="0" borderId="14" xfId="51" applyBorder="1" applyAlignment="1">
      <alignment vertical="center"/>
      <protection/>
    </xf>
    <xf numFmtId="0" fontId="2" fillId="0" borderId="14" xfId="51" applyFont="1" applyBorder="1" applyAlignment="1">
      <alignment horizontal="center" vertical="center"/>
      <protection/>
    </xf>
    <xf numFmtId="0" fontId="0" fillId="0" borderId="0" xfId="51" applyBorder="1" applyAlignment="1">
      <alignment vertical="center"/>
      <protection/>
    </xf>
    <xf numFmtId="0" fontId="49" fillId="0" borderId="0" xfId="51" applyFont="1" applyBorder="1" applyAlignment="1">
      <alignment vertical="center"/>
      <protection/>
    </xf>
    <xf numFmtId="0" fontId="49" fillId="0" borderId="0" xfId="51" applyFont="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0" fillId="0" borderId="20" xfId="51" applyFont="1" applyBorder="1" applyAlignment="1">
      <alignment horizontal="center" vertical="center"/>
      <protection/>
    </xf>
    <xf numFmtId="0" fontId="0" fillId="0" borderId="23" xfId="51" applyFont="1" applyBorder="1" applyAlignment="1">
      <alignment horizontal="left" vertical="center"/>
      <protection/>
    </xf>
    <xf numFmtId="0" fontId="0" fillId="0" borderId="29" xfId="51" applyFont="1" applyBorder="1" applyAlignment="1">
      <alignment horizontal="center" vertical="center"/>
      <protection/>
    </xf>
    <xf numFmtId="175" fontId="0" fillId="0" borderId="20" xfId="51" applyNumberFormat="1" applyFont="1" applyBorder="1" applyAlignment="1">
      <alignment horizontal="center" vertical="center"/>
      <protection/>
    </xf>
    <xf numFmtId="2" fontId="0" fillId="0" borderId="20" xfId="0" applyNumberFormat="1" applyFont="1" applyBorder="1" applyAlignment="1">
      <alignment horizontal="center" vertical="center"/>
    </xf>
    <xf numFmtId="0" fontId="0" fillId="0" borderId="23" xfId="51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2" xfId="51" applyFont="1" applyFill="1" applyBorder="1" applyAlignment="1">
      <alignment vertical="center"/>
      <protection/>
    </xf>
    <xf numFmtId="175" fontId="0" fillId="0" borderId="16" xfId="51" applyNumberFormat="1" applyFont="1" applyFill="1" applyBorder="1" applyAlignment="1">
      <alignment horizontal="center" vertical="center"/>
      <protection/>
    </xf>
    <xf numFmtId="2" fontId="0" fillId="0" borderId="16" xfId="51" applyNumberFormat="1" applyFont="1" applyFill="1" applyBorder="1" applyAlignment="1">
      <alignment horizontal="center" vertical="center"/>
      <protection/>
    </xf>
    <xf numFmtId="0" fontId="0" fillId="0" borderId="16" xfId="51" applyFont="1" applyFill="1" applyBorder="1" applyAlignment="1">
      <alignment horizontal="center" vertical="center"/>
      <protection/>
    </xf>
    <xf numFmtId="0" fontId="0" fillId="0" borderId="32" xfId="51" applyFont="1" applyFill="1" applyBorder="1" applyAlignment="1">
      <alignment horizontal="center" vertical="center"/>
      <protection/>
    </xf>
    <xf numFmtId="0" fontId="0" fillId="0" borderId="21" xfId="51" applyFont="1" applyFill="1" applyBorder="1" applyAlignment="1">
      <alignment vertical="center"/>
      <protection/>
    </xf>
    <xf numFmtId="0" fontId="0" fillId="0" borderId="21" xfId="51" applyFont="1" applyFill="1" applyBorder="1" applyAlignment="1">
      <alignment horizontal="center" vertical="center"/>
      <protection/>
    </xf>
    <xf numFmtId="2" fontId="0" fillId="0" borderId="21" xfId="51" applyNumberFormat="1" applyFont="1" applyFill="1" applyBorder="1" applyAlignment="1">
      <alignment horizontal="center" vertical="center"/>
      <protection/>
    </xf>
    <xf numFmtId="0" fontId="0" fillId="0" borderId="24" xfId="51" applyFont="1" applyFill="1" applyBorder="1" applyAlignment="1">
      <alignment horizontal="center" vertical="center"/>
      <protection/>
    </xf>
    <xf numFmtId="0" fontId="0" fillId="0" borderId="25" xfId="51" applyFont="1" applyFill="1" applyBorder="1" applyAlignment="1">
      <alignment vertical="center"/>
      <protection/>
    </xf>
    <xf numFmtId="0" fontId="0" fillId="0" borderId="25" xfId="51" applyFont="1" applyFill="1" applyBorder="1" applyAlignment="1">
      <alignment horizontal="center" vertical="center"/>
      <protection/>
    </xf>
    <xf numFmtId="2" fontId="0" fillId="0" borderId="25" xfId="51" applyNumberFormat="1" applyFont="1" applyFill="1" applyBorder="1" applyAlignment="1">
      <alignment horizontal="center" vertical="center"/>
      <protection/>
    </xf>
    <xf numFmtId="0" fontId="0" fillId="0" borderId="26" xfId="51" applyFont="1" applyFill="1" applyBorder="1" applyAlignment="1">
      <alignment horizontal="center" vertical="center"/>
      <protection/>
    </xf>
    <xf numFmtId="0" fontId="0" fillId="0" borderId="22" xfId="51" applyFont="1" applyBorder="1" applyAlignment="1">
      <alignment horizontal="center" vertical="center"/>
      <protection/>
    </xf>
    <xf numFmtId="175" fontId="0" fillId="0" borderId="16" xfId="51" applyNumberFormat="1" applyFont="1" applyBorder="1" applyAlignment="1">
      <alignment horizontal="center" vertical="center"/>
      <protection/>
    </xf>
    <xf numFmtId="2" fontId="0" fillId="0" borderId="16" xfId="51" applyNumberFormat="1" applyFont="1" applyBorder="1" applyAlignment="1">
      <alignment horizontal="center" vertical="center"/>
      <protection/>
    </xf>
    <xf numFmtId="2" fontId="0" fillId="0" borderId="12" xfId="51" applyNumberFormat="1" applyFont="1" applyBorder="1" applyAlignment="1">
      <alignment horizontal="center" vertical="center"/>
      <protection/>
    </xf>
    <xf numFmtId="0" fontId="0" fillId="0" borderId="34" xfId="51" applyFont="1" applyBorder="1" applyAlignment="1">
      <alignment horizontal="center" vertical="center"/>
      <protection/>
    </xf>
    <xf numFmtId="175" fontId="0" fillId="0" borderId="19" xfId="51" applyNumberFormat="1" applyFont="1" applyBorder="1" applyAlignment="1">
      <alignment horizontal="center" vertical="center"/>
      <protection/>
    </xf>
    <xf numFmtId="0" fontId="0" fillId="0" borderId="39" xfId="51" applyFont="1" applyBorder="1" applyAlignment="1">
      <alignment horizontal="center" vertical="center"/>
      <protection/>
    </xf>
    <xf numFmtId="2" fontId="0" fillId="0" borderId="25" xfId="51" applyNumberFormat="1" applyFont="1" applyBorder="1" applyAlignment="1">
      <alignment horizontal="center" vertical="center"/>
      <protection/>
    </xf>
    <xf numFmtId="0" fontId="0" fillId="0" borderId="29" xfId="51" applyFont="1" applyFill="1" applyBorder="1" applyAlignment="1">
      <alignment vertical="center"/>
      <protection/>
    </xf>
    <xf numFmtId="2" fontId="0" fillId="0" borderId="20" xfId="51" applyNumberFormat="1" applyFont="1" applyFill="1" applyBorder="1" applyAlignment="1">
      <alignment horizontal="center" vertical="center"/>
      <protection/>
    </xf>
    <xf numFmtId="0" fontId="0" fillId="0" borderId="20" xfId="51" applyFont="1" applyFill="1" applyBorder="1" applyAlignment="1">
      <alignment horizontal="center" vertical="center"/>
      <protection/>
    </xf>
    <xf numFmtId="0" fontId="0" fillId="0" borderId="23" xfId="51" applyFont="1" applyFill="1" applyBorder="1" applyAlignment="1">
      <alignment horizontal="center" vertical="center"/>
      <protection/>
    </xf>
    <xf numFmtId="175" fontId="0" fillId="0" borderId="21" xfId="51" applyNumberFormat="1" applyFont="1" applyFill="1" applyBorder="1" applyAlignment="1">
      <alignment horizontal="center" vertical="center"/>
      <protection/>
    </xf>
    <xf numFmtId="175" fontId="0" fillId="0" borderId="25" xfId="51" applyNumberFormat="1" applyFont="1" applyFill="1" applyBorder="1" applyAlignment="1">
      <alignment horizontal="center" vertical="center"/>
      <protection/>
    </xf>
    <xf numFmtId="0" fontId="2" fillId="33" borderId="13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33" borderId="13" xfId="51" applyFont="1" applyFill="1" applyBorder="1" applyAlignment="1">
      <alignment vertical="center"/>
      <protection/>
    </xf>
    <xf numFmtId="0" fontId="0" fillId="33" borderId="13" xfId="51" applyFont="1" applyFill="1" applyBorder="1" applyAlignment="1">
      <alignment horizontal="center" vertical="center"/>
      <protection/>
    </xf>
    <xf numFmtId="0" fontId="0" fillId="33" borderId="18" xfId="51" applyFont="1" applyFill="1" applyBorder="1" applyAlignment="1">
      <alignment horizontal="center" vertical="center"/>
      <protection/>
    </xf>
    <xf numFmtId="175" fontId="0" fillId="0" borderId="37" xfId="51" applyNumberFormat="1" applyFont="1" applyBorder="1" applyAlignment="1">
      <alignment horizontal="center" vertical="center"/>
      <protection/>
    </xf>
    <xf numFmtId="0" fontId="0" fillId="0" borderId="20" xfId="51" applyFont="1" applyBorder="1" applyAlignment="1">
      <alignment vertical="center"/>
      <protection/>
    </xf>
    <xf numFmtId="0" fontId="0" fillId="0" borderId="37" xfId="51" applyFont="1" applyBorder="1" applyAlignment="1">
      <alignment vertical="center"/>
      <protection/>
    </xf>
    <xf numFmtId="0" fontId="0" fillId="0" borderId="16" xfId="51" applyFont="1" applyBorder="1" applyAlignment="1">
      <alignment vertical="center"/>
      <protection/>
    </xf>
    <xf numFmtId="0" fontId="0" fillId="0" borderId="28" xfId="51" applyFont="1" applyBorder="1" applyAlignment="1">
      <alignment vertical="center"/>
      <protection/>
    </xf>
    <xf numFmtId="175" fontId="2" fillId="0" borderId="28" xfId="51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32" xfId="51" applyFont="1" applyBorder="1" applyAlignment="1">
      <alignment horizontal="left" vertical="center"/>
      <protection/>
    </xf>
    <xf numFmtId="175" fontId="2" fillId="0" borderId="16" xfId="51" applyNumberFormat="1" applyFont="1" applyBorder="1" applyAlignment="1">
      <alignment horizontal="center" vertical="center"/>
      <protection/>
    </xf>
    <xf numFmtId="0" fontId="0" fillId="0" borderId="14" xfId="51" applyFont="1" applyBorder="1" applyAlignment="1">
      <alignment vertical="center"/>
      <protection/>
    </xf>
    <xf numFmtId="49" fontId="0" fillId="0" borderId="28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51" applyBorder="1" applyAlignment="1">
      <alignment vertical="center"/>
      <protection/>
    </xf>
    <xf numFmtId="0" fontId="2" fillId="0" borderId="11" xfId="51" applyFont="1" applyBorder="1" applyAlignment="1">
      <alignment vertical="center"/>
      <protection/>
    </xf>
    <xf numFmtId="0" fontId="0" fillId="0" borderId="11" xfId="51" applyFont="1" applyBorder="1" applyAlignment="1">
      <alignment vertical="center"/>
      <protection/>
    </xf>
    <xf numFmtId="0" fontId="0" fillId="0" borderId="11" xfId="51" applyBorder="1" applyAlignment="1">
      <alignment vertical="center"/>
      <protection/>
    </xf>
    <xf numFmtId="0" fontId="0" fillId="0" borderId="11" xfId="51" applyBorder="1" applyAlignment="1">
      <alignment horizontal="center" vertical="center"/>
      <protection/>
    </xf>
    <xf numFmtId="0" fontId="0" fillId="0" borderId="15" xfId="51" applyBorder="1" applyAlignment="1">
      <alignment horizontal="center" vertical="center"/>
      <protection/>
    </xf>
    <xf numFmtId="0" fontId="0" fillId="0" borderId="31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30" xfId="51" applyBorder="1" applyAlignment="1">
      <alignment horizontal="center" vertical="center"/>
      <protection/>
    </xf>
    <xf numFmtId="2" fontId="0" fillId="0" borderId="30" xfId="51" applyNumberFormat="1" applyBorder="1" applyAlignment="1">
      <alignment horizontal="center" vertical="center"/>
      <protection/>
    </xf>
    <xf numFmtId="0" fontId="0" fillId="0" borderId="38" xfId="51" applyBorder="1" applyAlignment="1">
      <alignment horizontal="center" vertical="center"/>
      <protection/>
    </xf>
    <xf numFmtId="0" fontId="0" fillId="0" borderId="0" xfId="51" applyFont="1" applyBorder="1" applyAlignment="1">
      <alignment horizontal="center" vertical="center"/>
      <protection/>
    </xf>
    <xf numFmtId="0" fontId="0" fillId="0" borderId="10" xfId="51" applyBorder="1" applyAlignment="1">
      <alignment horizontal="center" vertical="center"/>
      <protection/>
    </xf>
    <xf numFmtId="0" fontId="0" fillId="0" borderId="37" xfId="51" applyBorder="1" applyAlignment="1">
      <alignment horizontal="center" vertical="center"/>
      <protection/>
    </xf>
    <xf numFmtId="0" fontId="0" fillId="0" borderId="20" xfId="51" applyBorder="1" applyAlignment="1">
      <alignment horizontal="center" vertical="center"/>
      <protection/>
    </xf>
    <xf numFmtId="0" fontId="0" fillId="0" borderId="0" xfId="51" applyFont="1" applyBorder="1" applyAlignment="1">
      <alignment vertical="center"/>
      <protection/>
    </xf>
    <xf numFmtId="0" fontId="0" fillId="0" borderId="32" xfId="51" applyFont="1" applyBorder="1" applyAlignment="1">
      <alignment horizontal="center" vertical="center"/>
      <protection/>
    </xf>
    <xf numFmtId="49" fontId="0" fillId="0" borderId="19" xfId="51" applyNumberFormat="1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35" borderId="0" xfId="0" applyFill="1" applyAlignment="1">
      <alignment vertical="center"/>
    </xf>
    <xf numFmtId="2" fontId="0" fillId="0" borderId="29" xfId="0" applyNumberFormat="1" applyFont="1" applyBorder="1" applyAlignment="1">
      <alignment horizontal="center" vertical="center"/>
    </xf>
    <xf numFmtId="175" fontId="0" fillId="0" borderId="25" xfId="0" applyNumberForma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16" xfId="0" applyBorder="1" applyAlignment="1">
      <alignment vertical="center"/>
    </xf>
    <xf numFmtId="175" fontId="0" fillId="0" borderId="37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17" xfId="51" applyBorder="1" applyAlignment="1">
      <alignment horizontal="center" vertical="center"/>
      <protection/>
    </xf>
    <xf numFmtId="0" fontId="0" fillId="0" borderId="33" xfId="51" applyBorder="1" applyAlignment="1">
      <alignment horizontal="center" vertical="center"/>
      <protection/>
    </xf>
    <xf numFmtId="49" fontId="0" fillId="0" borderId="19" xfId="0" applyNumberFormat="1" applyFont="1" applyBorder="1" applyAlignment="1">
      <alignment horizontal="left" vertical="center" wrapText="1"/>
    </xf>
    <xf numFmtId="0" fontId="0" fillId="0" borderId="29" xfId="51" applyBorder="1" applyAlignment="1">
      <alignment horizontal="center" vertical="center"/>
      <protection/>
    </xf>
    <xf numFmtId="0" fontId="0" fillId="0" borderId="16" xfId="51" applyFill="1" applyBorder="1" applyAlignment="1">
      <alignment horizontal="center" vertical="center"/>
      <protection/>
    </xf>
    <xf numFmtId="0" fontId="0" fillId="0" borderId="32" xfId="51" applyFill="1" applyBorder="1" applyAlignment="1">
      <alignment horizontal="center" vertical="center"/>
      <protection/>
    </xf>
    <xf numFmtId="175" fontId="5" fillId="33" borderId="13" xfId="0" applyNumberFormat="1" applyFont="1" applyFill="1" applyBorder="1" applyAlignment="1">
      <alignment vertical="center"/>
    </xf>
    <xf numFmtId="175" fontId="0" fillId="0" borderId="21" xfId="0" applyNumberFormat="1" applyFill="1" applyBorder="1" applyAlignment="1">
      <alignment horizontal="center" vertical="center"/>
    </xf>
    <xf numFmtId="175" fontId="5" fillId="33" borderId="13" xfId="51" applyNumberFormat="1" applyFont="1" applyFill="1" applyBorder="1" applyAlignment="1">
      <alignment horizontal="center" vertical="center"/>
      <protection/>
    </xf>
    <xf numFmtId="175" fontId="2" fillId="0" borderId="20" xfId="51" applyNumberFormat="1" applyFont="1" applyBorder="1" applyAlignment="1">
      <alignment horizontal="center" vertical="center"/>
      <protection/>
    </xf>
    <xf numFmtId="2" fontId="0" fillId="0" borderId="22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2" fontId="0" fillId="0" borderId="29" xfId="51" applyNumberFormat="1" applyFont="1" applyBorder="1" applyAlignment="1">
      <alignment horizontal="center" vertical="center"/>
      <protection/>
    </xf>
    <xf numFmtId="2" fontId="0" fillId="0" borderId="11" xfId="0" applyNumberFormat="1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4" borderId="0" xfId="0" applyFill="1" applyAlignment="1">
      <alignment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34" borderId="16" xfId="0" applyNumberFormat="1" applyFont="1" applyFill="1" applyBorder="1" applyAlignment="1">
      <alignment horizontal="center" vertical="center"/>
    </xf>
    <xf numFmtId="2" fontId="0" fillId="0" borderId="27" xfId="51" applyNumberFormat="1" applyBorder="1" applyAlignment="1">
      <alignment horizontal="center" vertical="center"/>
      <protection/>
    </xf>
    <xf numFmtId="2" fontId="0" fillId="0" borderId="19" xfId="51" applyNumberFormat="1" applyBorder="1" applyAlignment="1">
      <alignment horizontal="center" vertical="center"/>
      <protection/>
    </xf>
    <xf numFmtId="2" fontId="0" fillId="0" borderId="25" xfId="51" applyNumberFormat="1" applyBorder="1" applyAlignment="1">
      <alignment horizontal="center" vertical="center"/>
      <protection/>
    </xf>
    <xf numFmtId="0" fontId="0" fillId="0" borderId="27" xfId="51" applyBorder="1" applyAlignment="1">
      <alignment horizontal="center" vertical="center"/>
      <protection/>
    </xf>
    <xf numFmtId="2" fontId="0" fillId="0" borderId="27" xfId="51" applyNumberFormat="1" applyFont="1" applyBorder="1" applyAlignment="1">
      <alignment horizontal="center" vertical="center"/>
      <protection/>
    </xf>
    <xf numFmtId="2" fontId="0" fillId="0" borderId="19" xfId="51" applyNumberFormat="1" applyFont="1" applyBorder="1" applyAlignment="1">
      <alignment horizontal="center" vertical="center"/>
      <protection/>
    </xf>
    <xf numFmtId="0" fontId="0" fillId="0" borderId="27" xfId="5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2" fontId="0" fillId="34" borderId="12" xfId="0" applyNumberFormat="1" applyFont="1" applyFill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75" fontId="0" fillId="0" borderId="20" xfId="0" applyNumberFormat="1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4" fillId="33" borderId="47" xfId="51" applyFont="1" applyFill="1" applyBorder="1" applyAlignment="1">
      <alignment horizontal="left" vertical="center"/>
      <protection/>
    </xf>
    <xf numFmtId="0" fontId="4" fillId="33" borderId="13" xfId="51" applyFont="1" applyFill="1" applyBorder="1" applyAlignment="1">
      <alignment horizontal="left" vertical="center"/>
      <protection/>
    </xf>
    <xf numFmtId="0" fontId="4" fillId="33" borderId="18" xfId="51" applyFont="1" applyFill="1" applyBorder="1" applyAlignment="1">
      <alignment horizontal="left" vertical="center"/>
      <protection/>
    </xf>
    <xf numFmtId="0" fontId="50" fillId="0" borderId="0" xfId="51" applyFont="1" applyAlignment="1">
      <alignment horizontal="center"/>
      <protection/>
    </xf>
    <xf numFmtId="0" fontId="0" fillId="0" borderId="29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4" fillId="33" borderId="47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0" borderId="29" xfId="51" applyFont="1" applyFill="1" applyBorder="1" applyAlignment="1">
      <alignment horizontal="left" vertical="center"/>
      <protection/>
    </xf>
    <xf numFmtId="0" fontId="0" fillId="0" borderId="23" xfId="51" applyFont="1" applyFill="1" applyBorder="1" applyAlignment="1">
      <alignment horizontal="left" vertical="center"/>
      <protection/>
    </xf>
    <xf numFmtId="0" fontId="2" fillId="33" borderId="47" xfId="51" applyFont="1" applyFill="1" applyBorder="1" applyAlignment="1">
      <alignment horizontal="left" vertical="center"/>
      <protection/>
    </xf>
    <xf numFmtId="0" fontId="2" fillId="33" borderId="13" xfId="51" applyFont="1" applyFill="1" applyBorder="1" applyAlignment="1">
      <alignment horizontal="left" vertical="center"/>
      <protection/>
    </xf>
    <xf numFmtId="0" fontId="2" fillId="33" borderId="18" xfId="51" applyFont="1" applyFill="1" applyBorder="1" applyAlignment="1">
      <alignment horizontal="left" vertical="center"/>
      <protection/>
    </xf>
    <xf numFmtId="0" fontId="2" fillId="0" borderId="0" xfId="51" applyFont="1" applyBorder="1" applyAlignment="1">
      <alignment horizontal="left" vertical="center"/>
      <protection/>
    </xf>
    <xf numFmtId="0" fontId="4" fillId="33" borderId="47" xfId="51" applyFont="1" applyFill="1" applyBorder="1" applyAlignment="1">
      <alignment horizontal="left"/>
      <protection/>
    </xf>
    <xf numFmtId="0" fontId="4" fillId="33" borderId="13" xfId="51" applyFont="1" applyFill="1" applyBorder="1" applyAlignment="1">
      <alignment horizontal="left"/>
      <protection/>
    </xf>
    <xf numFmtId="0" fontId="4" fillId="33" borderId="18" xfId="51" applyFont="1" applyFill="1" applyBorder="1" applyAlignment="1">
      <alignment horizontal="left"/>
      <protection/>
    </xf>
    <xf numFmtId="0" fontId="0" fillId="0" borderId="23" xfId="51" applyFill="1" applyBorder="1" applyAlignment="1">
      <alignment horizontal="left" vertical="center"/>
      <protection/>
    </xf>
    <xf numFmtId="0" fontId="0" fillId="0" borderId="39" xfId="51" applyFont="1" applyFill="1" applyBorder="1" applyAlignment="1">
      <alignment horizontal="left" vertical="center"/>
      <protection/>
    </xf>
    <xf numFmtId="0" fontId="0" fillId="0" borderId="26" xfId="51" applyFont="1" applyFill="1" applyBorder="1" applyAlignment="1">
      <alignment horizontal="left" vertical="center"/>
      <protection/>
    </xf>
    <xf numFmtId="0" fontId="2" fillId="33" borderId="27" xfId="51" applyFont="1" applyFill="1" applyBorder="1" applyAlignment="1">
      <alignment horizontal="center" vertical="center"/>
      <protection/>
    </xf>
    <xf numFmtId="0" fontId="2" fillId="33" borderId="21" xfId="51" applyFont="1" applyFill="1" applyBorder="1" applyAlignment="1">
      <alignment horizontal="center" vertical="center"/>
      <protection/>
    </xf>
    <xf numFmtId="0" fontId="2" fillId="33" borderId="28" xfId="51" applyFont="1" applyFill="1" applyBorder="1" applyAlignment="1">
      <alignment horizontal="center" vertical="center"/>
      <protection/>
    </xf>
    <xf numFmtId="0" fontId="2" fillId="33" borderId="24" xfId="51" applyFont="1" applyFill="1" applyBorder="1" applyAlignment="1">
      <alignment horizontal="center" vertical="center"/>
      <protection/>
    </xf>
    <xf numFmtId="0" fontId="2" fillId="33" borderId="15" xfId="5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49" fontId="2" fillId="33" borderId="27" xfId="51" applyNumberFormat="1" applyFont="1" applyFill="1" applyBorder="1" applyAlignment="1">
      <alignment horizontal="center" vertical="center" textRotation="90"/>
      <protection/>
    </xf>
    <xf numFmtId="49" fontId="2" fillId="33" borderId="21" xfId="51" applyNumberFormat="1" applyFont="1" applyFill="1" applyBorder="1" applyAlignment="1">
      <alignment horizontal="center" vertical="center" textRotation="90"/>
      <protection/>
    </xf>
    <xf numFmtId="49" fontId="2" fillId="33" borderId="28" xfId="51" applyNumberFormat="1" applyFont="1" applyFill="1" applyBorder="1" applyAlignment="1">
      <alignment horizontal="center" vertical="center" textRotation="90"/>
      <protection/>
    </xf>
    <xf numFmtId="0" fontId="2" fillId="33" borderId="47" xfId="51" applyFont="1" applyFill="1" applyBorder="1" applyAlignment="1">
      <alignment horizontal="center"/>
      <protection/>
    </xf>
    <xf numFmtId="0" fontId="2" fillId="33" borderId="13" xfId="51" applyFont="1" applyFill="1" applyBorder="1" applyAlignment="1">
      <alignment horizontal="center"/>
      <protection/>
    </xf>
    <xf numFmtId="0" fontId="2" fillId="33" borderId="18" xfId="51" applyFont="1" applyFill="1" applyBorder="1" applyAlignment="1">
      <alignment horizontal="center"/>
      <protection/>
    </xf>
    <xf numFmtId="0" fontId="2" fillId="33" borderId="4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" fillId="33" borderId="27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 textRotation="90"/>
    </xf>
    <xf numFmtId="49" fontId="2" fillId="33" borderId="21" xfId="0" applyNumberFormat="1" applyFont="1" applyFill="1" applyBorder="1" applyAlignment="1">
      <alignment horizontal="center" vertical="center" textRotation="90"/>
    </xf>
    <xf numFmtId="49" fontId="2" fillId="33" borderId="28" xfId="0" applyNumberFormat="1" applyFont="1" applyFill="1" applyBorder="1" applyAlignment="1">
      <alignment horizontal="center" vertical="center" textRotation="90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2" fillId="0" borderId="0" xfId="51" applyFont="1" applyBorder="1" applyAlignment="1">
      <alignment horizontal="left"/>
      <protection/>
    </xf>
    <xf numFmtId="0" fontId="2" fillId="33" borderId="18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8" xfId="51" applyFont="1" applyFill="1" applyBorder="1" applyAlignment="1">
      <alignment horizontal="center" vertical="center"/>
      <protection/>
    </xf>
    <xf numFmtId="0" fontId="2" fillId="33" borderId="10" xfId="51" applyFont="1" applyFill="1" applyBorder="1" applyAlignment="1">
      <alignment horizontal="center" vertical="center"/>
      <protection/>
    </xf>
    <xf numFmtId="0" fontId="2" fillId="33" borderId="21" xfId="51" applyFont="1" applyFill="1" applyBorder="1" applyAlignment="1">
      <alignment horizontal="center" vertical="center" wrapText="1"/>
      <protection/>
    </xf>
    <xf numFmtId="0" fontId="2" fillId="33" borderId="28" xfId="51" applyFont="1" applyFill="1" applyBorder="1" applyAlignment="1">
      <alignment horizontal="center" vertical="center" wrapText="1"/>
      <protection/>
    </xf>
    <xf numFmtId="0" fontId="2" fillId="33" borderId="38" xfId="51" applyFont="1" applyFill="1" applyBorder="1" applyAlignment="1">
      <alignment horizontal="center" vertical="center" wrapText="1"/>
      <protection/>
    </xf>
    <xf numFmtId="0" fontId="2" fillId="33" borderId="10" xfId="51" applyFont="1" applyFill="1" applyBorder="1" applyAlignment="1">
      <alignment horizontal="center" vertical="center" wrapText="1"/>
      <protection/>
    </xf>
    <xf numFmtId="0" fontId="2" fillId="33" borderId="27" xfId="51" applyFont="1" applyFill="1" applyBorder="1" applyAlignment="1">
      <alignment vertical="center"/>
      <protection/>
    </xf>
    <xf numFmtId="0" fontId="2" fillId="33" borderId="21" xfId="51" applyFont="1" applyFill="1" applyBorder="1" applyAlignment="1">
      <alignment vertical="center"/>
      <protection/>
    </xf>
    <xf numFmtId="0" fontId="2" fillId="33" borderId="28" xfId="51" applyFont="1" applyFill="1" applyBorder="1" applyAlignment="1">
      <alignment vertical="center"/>
      <protection/>
    </xf>
    <xf numFmtId="0" fontId="2" fillId="0" borderId="12" xfId="0" applyFont="1" applyBorder="1" applyAlignment="1">
      <alignment horizontal="left" vertical="center"/>
    </xf>
    <xf numFmtId="0" fontId="4" fillId="33" borderId="47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0" fillId="0" borderId="23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6" fillId="33" borderId="10" xfId="51" applyFont="1" applyFill="1" applyBorder="1" applyAlignment="1">
      <alignment horizontal="center"/>
      <protection/>
    </xf>
    <xf numFmtId="0" fontId="6" fillId="33" borderId="15" xfId="51" applyFont="1" applyFill="1" applyBorder="1" applyAlignment="1">
      <alignment horizontal="center"/>
      <protection/>
    </xf>
    <xf numFmtId="0" fontId="2" fillId="33" borderId="27" xfId="51" applyFont="1" applyFill="1" applyBorder="1" applyAlignment="1">
      <alignment horizontal="center" vertical="center" wrapText="1"/>
      <protection/>
    </xf>
    <xf numFmtId="0" fontId="2" fillId="33" borderId="17" xfId="51" applyFont="1" applyFill="1" applyBorder="1" applyAlignment="1">
      <alignment horizontal="center" vertical="center" wrapText="1"/>
      <protection/>
    </xf>
    <xf numFmtId="0" fontId="2" fillId="33" borderId="24" xfId="51" applyFont="1" applyFill="1" applyBorder="1" applyAlignment="1">
      <alignment horizontal="center" vertical="center" wrapText="1"/>
      <protection/>
    </xf>
    <xf numFmtId="0" fontId="2" fillId="33" borderId="15" xfId="51" applyFont="1" applyFill="1" applyBorder="1" applyAlignment="1">
      <alignment horizontal="center" vertical="center" wrapText="1"/>
      <protection/>
    </xf>
    <xf numFmtId="0" fontId="2" fillId="0" borderId="12" xfId="51" applyFont="1" applyBorder="1" applyAlignment="1">
      <alignment horizontal="left"/>
      <protection/>
    </xf>
    <xf numFmtId="0" fontId="2" fillId="33" borderId="47" xfId="51" applyFont="1" applyFill="1" applyBorder="1" applyAlignment="1">
      <alignment horizontal="left"/>
      <protection/>
    </xf>
    <xf numFmtId="0" fontId="2" fillId="33" borderId="13" xfId="51" applyFont="1" applyFill="1" applyBorder="1" applyAlignment="1">
      <alignment horizontal="left"/>
      <protection/>
    </xf>
    <xf numFmtId="0" fontId="2" fillId="33" borderId="18" xfId="51" applyFont="1" applyFill="1" applyBorder="1" applyAlignment="1">
      <alignment horizontal="left"/>
      <protection/>
    </xf>
    <xf numFmtId="0" fontId="0" fillId="0" borderId="22" xfId="51" applyFont="1" applyFill="1" applyBorder="1" applyAlignment="1">
      <alignment horizontal="left" vertical="center"/>
      <protection/>
    </xf>
    <xf numFmtId="0" fontId="0" fillId="0" borderId="32" xfId="51" applyFont="1" applyFill="1" applyBorder="1" applyAlignment="1">
      <alignment horizontal="left" vertical="center"/>
      <protection/>
    </xf>
    <xf numFmtId="0" fontId="2" fillId="0" borderId="12" xfId="51" applyFont="1" applyBorder="1" applyAlignment="1">
      <alignment horizontal="left" vertical="center"/>
      <protection/>
    </xf>
    <xf numFmtId="0" fontId="0" fillId="0" borderId="29" xfId="51" applyFont="1" applyBorder="1" applyAlignment="1">
      <alignment horizontal="left" vertical="center"/>
      <protection/>
    </xf>
    <xf numFmtId="0" fontId="0" fillId="0" borderId="23" xfId="51" applyFont="1" applyBorder="1" applyAlignment="1">
      <alignment horizontal="left" vertical="center"/>
      <protection/>
    </xf>
    <xf numFmtId="0" fontId="0" fillId="0" borderId="10" xfId="51" applyFont="1" applyBorder="1" applyAlignment="1">
      <alignment horizontal="left" vertical="center"/>
      <protection/>
    </xf>
    <xf numFmtId="0" fontId="0" fillId="0" borderId="15" xfId="51" applyFont="1" applyBorder="1" applyAlignment="1">
      <alignment horizontal="left" vertical="center"/>
      <protection/>
    </xf>
    <xf numFmtId="0" fontId="0" fillId="0" borderId="22" xfId="51" applyFont="1" applyBorder="1" applyAlignment="1">
      <alignment horizontal="left" vertical="center"/>
      <protection/>
    </xf>
    <xf numFmtId="0" fontId="0" fillId="0" borderId="32" xfId="51" applyFont="1" applyBorder="1" applyAlignment="1">
      <alignment horizontal="left" vertical="center"/>
      <protection/>
    </xf>
    <xf numFmtId="0" fontId="4" fillId="33" borderId="3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3" xfId="51" applyBorder="1" applyAlignment="1">
      <alignment horizontal="left" vertical="center"/>
      <protection/>
    </xf>
    <xf numFmtId="0" fontId="3" fillId="0" borderId="10" xfId="51" applyFont="1" applyBorder="1" applyAlignment="1">
      <alignment horizontal="left" vertical="center"/>
      <protection/>
    </xf>
    <xf numFmtId="0" fontId="3" fillId="0" borderId="15" xfId="51" applyFont="1" applyBorder="1" applyAlignment="1">
      <alignment horizontal="left" vertical="center"/>
      <protection/>
    </xf>
    <xf numFmtId="0" fontId="0" fillId="0" borderId="32" xfId="51" applyBorder="1" applyAlignment="1">
      <alignment horizontal="left" vertical="center"/>
      <protection/>
    </xf>
    <xf numFmtId="0" fontId="11" fillId="33" borderId="10" xfId="51" applyFont="1" applyFill="1" applyBorder="1" applyAlignment="1">
      <alignment horizontal="center"/>
      <protection/>
    </xf>
    <xf numFmtId="0" fontId="11" fillId="33" borderId="15" xfId="51" applyFont="1" applyFill="1" applyBorder="1" applyAlignment="1">
      <alignment horizontal="center"/>
      <protection/>
    </xf>
    <xf numFmtId="0" fontId="4" fillId="33" borderId="30" xfId="51" applyFont="1" applyFill="1" applyBorder="1" applyAlignment="1">
      <alignment horizontal="left" vertical="center"/>
      <protection/>
    </xf>
    <xf numFmtId="0" fontId="4" fillId="33" borderId="12" xfId="51" applyFont="1" applyFill="1" applyBorder="1" applyAlignment="1">
      <alignment horizontal="left" vertical="center"/>
      <protection/>
    </xf>
    <xf numFmtId="0" fontId="4" fillId="33" borderId="17" xfId="51" applyFont="1" applyFill="1" applyBorder="1" applyAlignment="1">
      <alignment horizontal="left" vertical="center"/>
      <protection/>
    </xf>
    <xf numFmtId="0" fontId="0" fillId="0" borderId="39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51" fillId="0" borderId="0" xfId="51" applyFont="1" applyAlignment="1">
      <alignment horizontal="center"/>
      <protection/>
    </xf>
    <xf numFmtId="0" fontId="2" fillId="33" borderId="30" xfId="51" applyFont="1" applyFill="1" applyBorder="1" applyAlignment="1">
      <alignment horizontal="left" vertical="center"/>
      <protection/>
    </xf>
    <xf numFmtId="0" fontId="2" fillId="33" borderId="12" xfId="51" applyFont="1" applyFill="1" applyBorder="1" applyAlignment="1">
      <alignment horizontal="left" vertical="center"/>
      <protection/>
    </xf>
    <xf numFmtId="0" fontId="2" fillId="33" borderId="17" xfId="51" applyFont="1" applyFill="1" applyBorder="1" applyAlignment="1">
      <alignment horizontal="left" vertical="center"/>
      <protection/>
    </xf>
    <xf numFmtId="0" fontId="2" fillId="33" borderId="12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4" fillId="33" borderId="17" xfId="51" applyFont="1" applyFill="1" applyBorder="1" applyAlignment="1">
      <alignment horizontal="left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6"/>
  <sheetViews>
    <sheetView zoomScalePageLayoutView="0" workbookViewId="0" topLeftCell="A159">
      <selection activeCell="Q164" sqref="Q164"/>
    </sheetView>
  </sheetViews>
  <sheetFormatPr defaultColWidth="9.140625" defaultRowHeight="12.75"/>
  <cols>
    <col min="1" max="1" width="3.7109375" style="0" customWidth="1"/>
    <col min="2" max="2" width="42.8515625" style="0" customWidth="1"/>
    <col min="3" max="3" width="4.28125" style="0" customWidth="1"/>
    <col min="5" max="5" width="16.7109375" style="1" customWidth="1"/>
    <col min="6" max="6" width="12.8515625" style="1" customWidth="1"/>
    <col min="7" max="7" width="10.8515625" style="1" customWidth="1"/>
    <col min="8" max="8" width="10.421875" style="0" customWidth="1"/>
    <col min="9" max="9" width="12.8515625" style="0" customWidth="1"/>
    <col min="10" max="10" width="7.7109375" style="0" customWidth="1"/>
    <col min="12" max="12" width="12.8515625" style="1" customWidth="1"/>
    <col min="13" max="13" width="7.8515625" style="1" customWidth="1"/>
  </cols>
  <sheetData>
    <row r="1" spans="1:13" ht="15.75">
      <c r="A1" s="505" t="s">
        <v>49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</row>
    <row r="2" spans="1:15" ht="15.75">
      <c r="A2" s="487" t="s">
        <v>105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18"/>
      <c r="O2" s="18"/>
    </row>
    <row r="3" spans="1:2" ht="15" customHeight="1">
      <c r="A3" s="1"/>
      <c r="B3" s="11" t="s">
        <v>29</v>
      </c>
    </row>
    <row r="4" spans="2:6" ht="15">
      <c r="B4" s="12" t="s">
        <v>89</v>
      </c>
      <c r="C4" s="12"/>
      <c r="D4" s="12"/>
      <c r="F4" s="445" t="s">
        <v>123</v>
      </c>
    </row>
    <row r="5" spans="2:6" ht="15">
      <c r="B5" s="12" t="s">
        <v>46</v>
      </c>
      <c r="C5" s="12"/>
      <c r="D5" s="12"/>
      <c r="F5" s="446" t="s">
        <v>124</v>
      </c>
    </row>
    <row r="6" spans="2:4" ht="15">
      <c r="B6" s="12" t="s">
        <v>47</v>
      </c>
      <c r="C6" s="12"/>
      <c r="D6" s="12"/>
    </row>
    <row r="7" spans="2:4" ht="15">
      <c r="B7" s="12" t="s">
        <v>31</v>
      </c>
      <c r="C7" s="12"/>
      <c r="D7" s="12"/>
    </row>
    <row r="8" spans="1:13" ht="15">
      <c r="A8" s="20"/>
      <c r="B8" s="28" t="s">
        <v>119</v>
      </c>
      <c r="C8" s="28"/>
      <c r="D8" s="28"/>
      <c r="E8" s="20"/>
      <c r="F8" s="20"/>
      <c r="G8" s="20"/>
      <c r="H8" s="20"/>
      <c r="I8" s="20"/>
      <c r="J8" s="20"/>
      <c r="K8" s="20"/>
      <c r="L8" s="20"/>
      <c r="M8" s="20"/>
    </row>
    <row r="9" spans="2:13" ht="15">
      <c r="B9" s="12" t="s">
        <v>120</v>
      </c>
      <c r="C9" s="12"/>
      <c r="D9" s="12"/>
      <c r="E9"/>
      <c r="F9"/>
      <c r="G9"/>
      <c r="L9"/>
      <c r="M9"/>
    </row>
    <row r="10" spans="2:7" ht="15">
      <c r="B10" s="13" t="s">
        <v>32</v>
      </c>
      <c r="G10" s="19"/>
    </row>
    <row r="11" spans="2:7" ht="15.75" thickBot="1">
      <c r="B11" s="13" t="s">
        <v>33</v>
      </c>
      <c r="G11" s="19"/>
    </row>
    <row r="12" spans="1:13" ht="13.5" customHeight="1" thickBot="1">
      <c r="A12" s="507" t="s">
        <v>0</v>
      </c>
      <c r="B12" s="510" t="s">
        <v>15</v>
      </c>
      <c r="C12" s="513" t="s">
        <v>8</v>
      </c>
      <c r="D12" s="494" t="s">
        <v>9</v>
      </c>
      <c r="E12" s="495"/>
      <c r="F12" s="496"/>
      <c r="G12" s="516" t="s">
        <v>18</v>
      </c>
      <c r="H12" s="502" t="s">
        <v>19</v>
      </c>
      <c r="I12" s="516" t="s">
        <v>20</v>
      </c>
      <c r="J12" s="494" t="s">
        <v>11</v>
      </c>
      <c r="K12" s="495"/>
      <c r="L12" s="495"/>
      <c r="M12" s="496"/>
    </row>
    <row r="13" spans="1:13" ht="13.5" customHeight="1" thickBot="1">
      <c r="A13" s="508"/>
      <c r="B13" s="511"/>
      <c r="C13" s="514"/>
      <c r="D13" s="497" t="s">
        <v>1</v>
      </c>
      <c r="E13" s="517" t="s">
        <v>16</v>
      </c>
      <c r="F13" s="533" t="s">
        <v>17</v>
      </c>
      <c r="G13" s="517"/>
      <c r="H13" s="503"/>
      <c r="I13" s="517"/>
      <c r="J13" s="497" t="s">
        <v>1</v>
      </c>
      <c r="K13" s="531" t="s">
        <v>21</v>
      </c>
      <c r="L13" s="532"/>
      <c r="M13" s="519" t="s">
        <v>10</v>
      </c>
    </row>
    <row r="14" spans="1:13" ht="12.75">
      <c r="A14" s="508"/>
      <c r="B14" s="511"/>
      <c r="C14" s="514"/>
      <c r="D14" s="497"/>
      <c r="E14" s="517"/>
      <c r="F14" s="533"/>
      <c r="G14" s="517"/>
      <c r="H14" s="503"/>
      <c r="I14" s="517"/>
      <c r="J14" s="497"/>
      <c r="K14" s="510" t="s">
        <v>4</v>
      </c>
      <c r="L14" s="510" t="s">
        <v>13</v>
      </c>
      <c r="M14" s="519"/>
    </row>
    <row r="15" spans="1:13" ht="12.75">
      <c r="A15" s="508"/>
      <c r="B15" s="511"/>
      <c r="C15" s="514"/>
      <c r="D15" s="497"/>
      <c r="E15" s="517"/>
      <c r="F15" s="533"/>
      <c r="G15" s="517"/>
      <c r="H15" s="503"/>
      <c r="I15" s="517"/>
      <c r="J15" s="497"/>
      <c r="K15" s="511"/>
      <c r="L15" s="511"/>
      <c r="M15" s="519"/>
    </row>
    <row r="16" spans="1:13" ht="12.75">
      <c r="A16" s="508"/>
      <c r="B16" s="511"/>
      <c r="C16" s="514"/>
      <c r="D16" s="497"/>
      <c r="E16" s="517"/>
      <c r="F16" s="533"/>
      <c r="G16" s="517"/>
      <c r="H16" s="503"/>
      <c r="I16" s="517"/>
      <c r="J16" s="497"/>
      <c r="K16" s="511"/>
      <c r="L16" s="511"/>
      <c r="M16" s="519"/>
    </row>
    <row r="17" spans="1:13" ht="12.75">
      <c r="A17" s="508"/>
      <c r="B17" s="511"/>
      <c r="C17" s="514"/>
      <c r="D17" s="497"/>
      <c r="E17" s="517"/>
      <c r="F17" s="533"/>
      <c r="G17" s="517"/>
      <c r="H17" s="503"/>
      <c r="I17" s="517"/>
      <c r="J17" s="497"/>
      <c r="K17" s="511"/>
      <c r="L17" s="511"/>
      <c r="M17" s="519"/>
    </row>
    <row r="18" spans="1:13" ht="13.5" thickBot="1">
      <c r="A18" s="509"/>
      <c r="B18" s="512"/>
      <c r="C18" s="515"/>
      <c r="D18" s="498"/>
      <c r="E18" s="518"/>
      <c r="F18" s="534"/>
      <c r="G18" s="518"/>
      <c r="H18" s="504"/>
      <c r="I18" s="518"/>
      <c r="J18" s="498"/>
      <c r="K18" s="512"/>
      <c r="L18" s="512"/>
      <c r="M18" s="520"/>
    </row>
    <row r="19" spans="1:13" s="49" customFormat="1" ht="14.25" customHeight="1" thickBot="1">
      <c r="A19" s="47"/>
      <c r="B19" s="6" t="s">
        <v>7</v>
      </c>
      <c r="C19" s="7"/>
      <c r="D19" s="7"/>
      <c r="E19" s="42"/>
      <c r="F19" s="42"/>
      <c r="G19" s="42"/>
      <c r="H19" s="7"/>
      <c r="I19" s="7"/>
      <c r="J19" s="7"/>
      <c r="K19" s="7"/>
      <c r="L19" s="42"/>
      <c r="M19" s="48"/>
    </row>
    <row r="20" spans="1:13" s="49" customFormat="1" ht="13.5" thickBot="1">
      <c r="A20" s="529" t="s">
        <v>35</v>
      </c>
      <c r="B20" s="530"/>
      <c r="C20" s="50"/>
      <c r="D20" s="50"/>
      <c r="E20" s="51"/>
      <c r="F20" s="52"/>
      <c r="G20" s="52"/>
      <c r="H20" s="53"/>
      <c r="I20" s="53"/>
      <c r="J20" s="53"/>
      <c r="K20" s="53"/>
      <c r="L20" s="52"/>
      <c r="M20" s="54"/>
    </row>
    <row r="21" spans="1:13" s="95" customFormat="1" ht="12.75">
      <c r="A21" s="88">
        <v>1</v>
      </c>
      <c r="B21" s="89" t="s">
        <v>52</v>
      </c>
      <c r="C21" s="90" t="s">
        <v>2</v>
      </c>
      <c r="D21" s="428">
        <v>4.5</v>
      </c>
      <c r="E21" s="91">
        <f aca="true" t="shared" si="0" ref="E21:E26">(K21+L21+M21)/27</f>
        <v>1.1851851851851851</v>
      </c>
      <c r="F21" s="436">
        <f aca="true" t="shared" si="1" ref="F21:F26">D21-E21</f>
        <v>3.314814814814815</v>
      </c>
      <c r="G21" s="396">
        <f aca="true" t="shared" si="2" ref="G21:G26">(L21+M21)/27</f>
        <v>0.6296296296296297</v>
      </c>
      <c r="H21" s="88" t="s">
        <v>26</v>
      </c>
      <c r="I21" s="93" t="s">
        <v>5</v>
      </c>
      <c r="J21" s="82">
        <f aca="true" t="shared" si="3" ref="J21:J26">K21+L21</f>
        <v>30</v>
      </c>
      <c r="K21" s="190">
        <v>15</v>
      </c>
      <c r="L21" s="163">
        <v>15</v>
      </c>
      <c r="M21" s="191">
        <v>2</v>
      </c>
    </row>
    <row r="22" spans="1:13" s="95" customFormat="1" ht="12.75">
      <c r="A22" s="96">
        <v>2</v>
      </c>
      <c r="B22" s="97" t="s">
        <v>48</v>
      </c>
      <c r="C22" s="98" t="s">
        <v>2</v>
      </c>
      <c r="D22" s="429">
        <v>4</v>
      </c>
      <c r="E22" s="100">
        <f t="shared" si="0"/>
        <v>1.1851851851851851</v>
      </c>
      <c r="F22" s="100">
        <f t="shared" si="1"/>
        <v>2.814814814814815</v>
      </c>
      <c r="G22" s="100">
        <f t="shared" si="2"/>
        <v>0.6296296296296297</v>
      </c>
      <c r="H22" s="96" t="s">
        <v>26</v>
      </c>
      <c r="I22" s="101" t="s">
        <v>5</v>
      </c>
      <c r="J22" s="185">
        <f t="shared" si="3"/>
        <v>30</v>
      </c>
      <c r="K22" s="101">
        <v>15</v>
      </c>
      <c r="L22" s="96">
        <v>15</v>
      </c>
      <c r="M22" s="102">
        <v>2</v>
      </c>
    </row>
    <row r="23" spans="1:13" s="95" customFormat="1" ht="12.75">
      <c r="A23" s="96">
        <v>3</v>
      </c>
      <c r="B23" s="97" t="s">
        <v>53</v>
      </c>
      <c r="C23" s="98" t="s">
        <v>2</v>
      </c>
      <c r="D23" s="429">
        <v>2.25</v>
      </c>
      <c r="E23" s="100">
        <f t="shared" si="0"/>
        <v>1.1851851851851851</v>
      </c>
      <c r="F23" s="100">
        <f t="shared" si="1"/>
        <v>1.0648148148148149</v>
      </c>
      <c r="G23" s="100">
        <f t="shared" si="2"/>
        <v>0.07407407407407407</v>
      </c>
      <c r="H23" s="96" t="s">
        <v>126</v>
      </c>
      <c r="I23" s="101" t="s">
        <v>5</v>
      </c>
      <c r="J23" s="185">
        <f t="shared" si="3"/>
        <v>30</v>
      </c>
      <c r="K23" s="101">
        <v>30</v>
      </c>
      <c r="L23" s="96"/>
      <c r="M23" s="102">
        <v>2</v>
      </c>
    </row>
    <row r="24" spans="1:13" s="95" customFormat="1" ht="12.75">
      <c r="A24" s="96">
        <v>4</v>
      </c>
      <c r="B24" s="97" t="s">
        <v>54</v>
      </c>
      <c r="C24" s="98" t="s">
        <v>2</v>
      </c>
      <c r="D24" s="99">
        <v>2.5</v>
      </c>
      <c r="E24" s="100">
        <f t="shared" si="0"/>
        <v>1.1851851851851851</v>
      </c>
      <c r="F24" s="100">
        <f t="shared" si="1"/>
        <v>1.3148148148148149</v>
      </c>
      <c r="G24" s="100">
        <f t="shared" si="2"/>
        <v>0.07407407407407407</v>
      </c>
      <c r="H24" s="96" t="s">
        <v>126</v>
      </c>
      <c r="I24" s="101" t="s">
        <v>5</v>
      </c>
      <c r="J24" s="185">
        <f t="shared" si="3"/>
        <v>30</v>
      </c>
      <c r="K24" s="101">
        <v>30</v>
      </c>
      <c r="L24" s="96"/>
      <c r="M24" s="102">
        <v>2</v>
      </c>
    </row>
    <row r="25" spans="1:13" s="95" customFormat="1" ht="12.75">
      <c r="A25" s="96">
        <v>5</v>
      </c>
      <c r="B25" s="97" t="s">
        <v>55</v>
      </c>
      <c r="C25" s="98" t="s">
        <v>2</v>
      </c>
      <c r="D25" s="99">
        <v>3.5</v>
      </c>
      <c r="E25" s="100">
        <f t="shared" si="0"/>
        <v>1.1851851851851851</v>
      </c>
      <c r="F25" s="100">
        <f t="shared" si="1"/>
        <v>2.314814814814815</v>
      </c>
      <c r="G25" s="100">
        <f t="shared" si="2"/>
        <v>0.6296296296296297</v>
      </c>
      <c r="H25" s="103" t="s">
        <v>26</v>
      </c>
      <c r="I25" s="101" t="s">
        <v>5</v>
      </c>
      <c r="J25" s="185">
        <f t="shared" si="3"/>
        <v>30</v>
      </c>
      <c r="K25" s="101">
        <v>15</v>
      </c>
      <c r="L25" s="96">
        <v>15</v>
      </c>
      <c r="M25" s="102">
        <v>2</v>
      </c>
    </row>
    <row r="26" spans="1:13" s="95" customFormat="1" ht="13.5" thickBot="1">
      <c r="A26" s="86">
        <v>6</v>
      </c>
      <c r="B26" s="104" t="s">
        <v>103</v>
      </c>
      <c r="C26" s="90" t="s">
        <v>2</v>
      </c>
      <c r="D26" s="105">
        <v>1</v>
      </c>
      <c r="E26" s="435">
        <f t="shared" si="0"/>
        <v>0.4444444444444444</v>
      </c>
      <c r="F26" s="435">
        <f t="shared" si="1"/>
        <v>0.5555555555555556</v>
      </c>
      <c r="G26" s="435">
        <f t="shared" si="2"/>
        <v>0.4444444444444444</v>
      </c>
      <c r="H26" s="108" t="s">
        <v>126</v>
      </c>
      <c r="I26" s="107" t="s">
        <v>5</v>
      </c>
      <c r="J26" s="168">
        <f t="shared" si="3"/>
        <v>10</v>
      </c>
      <c r="K26" s="107"/>
      <c r="L26" s="108">
        <v>10</v>
      </c>
      <c r="M26" s="109">
        <v>2</v>
      </c>
    </row>
    <row r="27" spans="1:13" s="95" customFormat="1" ht="12.75">
      <c r="A27" s="465" t="s">
        <v>23</v>
      </c>
      <c r="B27" s="466"/>
      <c r="C27" s="110"/>
      <c r="D27" s="141">
        <f>SUM(D21:D26)</f>
        <v>17.75</v>
      </c>
      <c r="E27" s="111">
        <f>SUM(E21:E26)</f>
        <v>6.37037037037037</v>
      </c>
      <c r="F27" s="112">
        <f>SUM(F21:F26)</f>
        <v>11.37962962962963</v>
      </c>
      <c r="G27" s="111">
        <f>SUM(G21:G26)</f>
        <v>2.481481481481482</v>
      </c>
      <c r="H27" s="113" t="s">
        <v>12</v>
      </c>
      <c r="I27" s="114" t="s">
        <v>12</v>
      </c>
      <c r="J27" s="113">
        <f>SUM(J21:J26)</f>
        <v>160</v>
      </c>
      <c r="K27" s="113">
        <f>SUM(K21:K25)</f>
        <v>105</v>
      </c>
      <c r="L27" s="113">
        <f>SUM(L21:L26)</f>
        <v>55</v>
      </c>
      <c r="M27" s="113">
        <f>SUM(M21:M26)</f>
        <v>12</v>
      </c>
    </row>
    <row r="28" spans="1:13" s="95" customFormat="1" ht="12.75">
      <c r="A28" s="459" t="s">
        <v>24</v>
      </c>
      <c r="B28" s="460"/>
      <c r="C28" s="115"/>
      <c r="D28" s="116"/>
      <c r="E28" s="117"/>
      <c r="F28" s="117"/>
      <c r="G28" s="117">
        <f>G27</f>
        <v>2.481481481481482</v>
      </c>
      <c r="H28" s="116" t="s">
        <v>12</v>
      </c>
      <c r="I28" s="118" t="s">
        <v>12</v>
      </c>
      <c r="J28" s="116"/>
      <c r="K28" s="116"/>
      <c r="L28" s="116"/>
      <c r="M28" s="118"/>
    </row>
    <row r="29" spans="1:13" s="95" customFormat="1" ht="13.5" thickBot="1">
      <c r="A29" s="461" t="s">
        <v>28</v>
      </c>
      <c r="B29" s="462"/>
      <c r="C29" s="119"/>
      <c r="D29" s="120"/>
      <c r="E29" s="121"/>
      <c r="F29" s="121"/>
      <c r="G29" s="121"/>
      <c r="H29" s="120" t="s">
        <v>12</v>
      </c>
      <c r="I29" s="122" t="s">
        <v>12</v>
      </c>
      <c r="J29" s="120"/>
      <c r="K29" s="120"/>
      <c r="L29" s="120"/>
      <c r="M29" s="122"/>
    </row>
    <row r="30" spans="1:13" s="95" customFormat="1" ht="13.5" thickBot="1">
      <c r="A30" s="468" t="s">
        <v>36</v>
      </c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528"/>
    </row>
    <row r="31" spans="1:14" s="127" customFormat="1" ht="13.5" thickBot="1">
      <c r="A31" s="88">
        <v>1</v>
      </c>
      <c r="B31" s="123" t="s">
        <v>56</v>
      </c>
      <c r="C31" s="124" t="s">
        <v>2</v>
      </c>
      <c r="D31" s="125">
        <v>3.5</v>
      </c>
      <c r="E31" s="92">
        <f>(K31+L31+M31)/27</f>
        <v>0.8148148148148148</v>
      </c>
      <c r="F31" s="92">
        <f>D31-E31</f>
        <v>2.685185185185185</v>
      </c>
      <c r="G31" s="92">
        <f>(L31+M31)/27</f>
        <v>0.4444444444444444</v>
      </c>
      <c r="H31" s="96" t="s">
        <v>126</v>
      </c>
      <c r="I31" s="94" t="s">
        <v>5</v>
      </c>
      <c r="J31" s="88">
        <f>K31+L31</f>
        <v>20</v>
      </c>
      <c r="K31" s="88">
        <v>10</v>
      </c>
      <c r="L31" s="88">
        <v>10</v>
      </c>
      <c r="M31" s="126">
        <v>2</v>
      </c>
      <c r="N31" s="95"/>
    </row>
    <row r="32" spans="1:13" s="95" customFormat="1" ht="12.75">
      <c r="A32" s="465" t="s">
        <v>23</v>
      </c>
      <c r="B32" s="466"/>
      <c r="C32" s="110"/>
      <c r="D32" s="111">
        <f>SUM(D31)</f>
        <v>3.5</v>
      </c>
      <c r="E32" s="111">
        <f>SUM(E31)</f>
        <v>0.8148148148148148</v>
      </c>
      <c r="F32" s="111">
        <f>SUM(F31)</f>
        <v>2.685185185185185</v>
      </c>
      <c r="G32" s="111">
        <f>SUM(G31)</f>
        <v>0.4444444444444444</v>
      </c>
      <c r="H32" s="128" t="s">
        <v>12</v>
      </c>
      <c r="I32" s="129" t="s">
        <v>12</v>
      </c>
      <c r="J32" s="128">
        <f>SUM(J31)</f>
        <v>20</v>
      </c>
      <c r="K32" s="128">
        <f>SUM(K31)</f>
        <v>10</v>
      </c>
      <c r="L32" s="128">
        <f>SUM(L31)</f>
        <v>10</v>
      </c>
      <c r="M32" s="128">
        <f>SUM(M31)</f>
        <v>2</v>
      </c>
    </row>
    <row r="33" spans="1:13" s="95" customFormat="1" ht="12.75">
      <c r="A33" s="459" t="s">
        <v>24</v>
      </c>
      <c r="B33" s="460"/>
      <c r="C33" s="115"/>
      <c r="D33" s="116"/>
      <c r="E33" s="117"/>
      <c r="F33" s="117"/>
      <c r="G33" s="117">
        <f>G32</f>
        <v>0.4444444444444444</v>
      </c>
      <c r="H33" s="116" t="s">
        <v>12</v>
      </c>
      <c r="I33" s="118" t="s">
        <v>12</v>
      </c>
      <c r="J33" s="116"/>
      <c r="K33" s="116"/>
      <c r="L33" s="116"/>
      <c r="M33" s="118"/>
    </row>
    <row r="34" spans="1:13" s="95" customFormat="1" ht="13.5" thickBot="1">
      <c r="A34" s="461" t="s">
        <v>28</v>
      </c>
      <c r="B34" s="462"/>
      <c r="C34" s="119"/>
      <c r="D34" s="120"/>
      <c r="E34" s="121"/>
      <c r="F34" s="121"/>
      <c r="G34" s="121"/>
      <c r="H34" s="120" t="s">
        <v>12</v>
      </c>
      <c r="I34" s="122" t="s">
        <v>12</v>
      </c>
      <c r="J34" s="120"/>
      <c r="K34" s="120"/>
      <c r="L34" s="120"/>
      <c r="M34" s="122"/>
    </row>
    <row r="35" spans="1:13" s="95" customFormat="1" ht="13.5" thickBot="1">
      <c r="A35" s="499" t="s">
        <v>58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1"/>
    </row>
    <row r="36" spans="1:13" s="95" customFormat="1" ht="14.25">
      <c r="A36" s="130">
        <v>1</v>
      </c>
      <c r="B36" s="131" t="s">
        <v>121</v>
      </c>
      <c r="C36" s="132" t="s">
        <v>2</v>
      </c>
      <c r="D36" s="134">
        <v>2.75</v>
      </c>
      <c r="E36" s="133">
        <f>(K36+L36+M36)/27</f>
        <v>0.5925925925925926</v>
      </c>
      <c r="F36" s="134">
        <f>D36-E36</f>
        <v>2.1574074074074074</v>
      </c>
      <c r="G36" s="437">
        <f>(L36+M36)/27</f>
        <v>0.07407407407407407</v>
      </c>
      <c r="H36" s="88" t="s">
        <v>126</v>
      </c>
      <c r="I36" s="402" t="s">
        <v>6</v>
      </c>
      <c r="J36" s="163">
        <f>K36+L36</f>
        <v>14</v>
      </c>
      <c r="K36" s="403">
        <v>14</v>
      </c>
      <c r="L36" s="401"/>
      <c r="M36" s="191">
        <v>2</v>
      </c>
    </row>
    <row r="37" spans="1:13" s="95" customFormat="1" ht="24.75" thickBot="1">
      <c r="A37" s="135">
        <v>2</v>
      </c>
      <c r="B37" s="136" t="s">
        <v>108</v>
      </c>
      <c r="C37" s="86" t="s">
        <v>2</v>
      </c>
      <c r="D37" s="137">
        <v>5.5</v>
      </c>
      <c r="E37" s="138">
        <f>(K37+L37+M37)/27</f>
        <v>0.5185185185185185</v>
      </c>
      <c r="F37" s="139">
        <f>D37-E37</f>
        <v>4.981481481481482</v>
      </c>
      <c r="G37" s="138">
        <f>(L37+M37)/27.5</f>
        <v>0.509090909090909</v>
      </c>
      <c r="H37" s="108" t="s">
        <v>126</v>
      </c>
      <c r="I37" s="86" t="s">
        <v>5</v>
      </c>
      <c r="J37" s="108">
        <f>K37+L37</f>
        <v>10</v>
      </c>
      <c r="K37" s="135"/>
      <c r="L37" s="86">
        <v>10</v>
      </c>
      <c r="M37" s="86">
        <v>4</v>
      </c>
    </row>
    <row r="38" spans="1:13" s="95" customFormat="1" ht="12.75">
      <c r="A38" s="465" t="s">
        <v>23</v>
      </c>
      <c r="B38" s="466"/>
      <c r="C38" s="110"/>
      <c r="D38" s="141">
        <f>SUM(D36:D37)</f>
        <v>8.25</v>
      </c>
      <c r="E38" s="111">
        <f>SUM(E36:E37)</f>
        <v>1.1111111111111112</v>
      </c>
      <c r="F38" s="111">
        <f>SUM(F36:F37)</f>
        <v>7.138888888888889</v>
      </c>
      <c r="G38" s="111">
        <f>SUM(G36:G37)</f>
        <v>0.5831649831649831</v>
      </c>
      <c r="H38" s="113" t="s">
        <v>12</v>
      </c>
      <c r="I38" s="129" t="s">
        <v>12</v>
      </c>
      <c r="J38" s="128">
        <f>SUM(J36:J37)</f>
        <v>24</v>
      </c>
      <c r="K38" s="128">
        <f>SUM(K36:K37)</f>
        <v>14</v>
      </c>
      <c r="L38" s="128">
        <f>SUM(L36:L37)</f>
        <v>10</v>
      </c>
      <c r="M38" s="128">
        <f>SUM(M36:M37)</f>
        <v>6</v>
      </c>
    </row>
    <row r="39" spans="1:13" s="95" customFormat="1" ht="12.75">
      <c r="A39" s="459" t="s">
        <v>24</v>
      </c>
      <c r="B39" s="460"/>
      <c r="C39" s="115"/>
      <c r="D39" s="142"/>
      <c r="E39" s="117"/>
      <c r="F39" s="117"/>
      <c r="G39" s="117">
        <f>G38</f>
        <v>0.5831649831649831</v>
      </c>
      <c r="H39" s="116" t="s">
        <v>12</v>
      </c>
      <c r="I39" s="118" t="s">
        <v>12</v>
      </c>
      <c r="J39" s="116"/>
      <c r="K39" s="116"/>
      <c r="L39" s="116"/>
      <c r="M39" s="118"/>
    </row>
    <row r="40" spans="1:13" s="95" customFormat="1" ht="13.5" thickBot="1">
      <c r="A40" s="461" t="s">
        <v>28</v>
      </c>
      <c r="B40" s="462"/>
      <c r="C40" s="119"/>
      <c r="D40" s="143">
        <f>D36</f>
        <v>2.75</v>
      </c>
      <c r="E40" s="121">
        <f>E36</f>
        <v>0.5925925925925926</v>
      </c>
      <c r="F40" s="121">
        <f>F36</f>
        <v>2.1574074074074074</v>
      </c>
      <c r="G40" s="121">
        <f>G36</f>
        <v>0.07407407407407407</v>
      </c>
      <c r="H40" s="120" t="s">
        <v>12</v>
      </c>
      <c r="I40" s="122" t="s">
        <v>12</v>
      </c>
      <c r="J40" s="120">
        <f>J36</f>
        <v>14</v>
      </c>
      <c r="K40" s="120">
        <f>K36</f>
        <v>14</v>
      </c>
      <c r="L40" s="120">
        <f>L36</f>
        <v>0</v>
      </c>
      <c r="M40" s="120">
        <f>M36</f>
        <v>2</v>
      </c>
    </row>
    <row r="41" spans="1:13" s="95" customFormat="1" ht="13.5" thickBot="1">
      <c r="A41" s="468" t="s">
        <v>37</v>
      </c>
      <c r="B41" s="469"/>
      <c r="C41" s="144"/>
      <c r="D41" s="145"/>
      <c r="E41" s="146"/>
      <c r="F41" s="146"/>
      <c r="G41" s="146"/>
      <c r="H41" s="145"/>
      <c r="I41" s="145"/>
      <c r="J41" s="145"/>
      <c r="K41" s="145"/>
      <c r="L41" s="146"/>
      <c r="M41" s="147"/>
    </row>
    <row r="42" spans="1:13" s="95" customFormat="1" ht="13.5" thickBot="1">
      <c r="A42" s="88">
        <v>1</v>
      </c>
      <c r="B42" s="148" t="s">
        <v>50</v>
      </c>
      <c r="C42" s="94" t="s">
        <v>2</v>
      </c>
      <c r="D42" s="149">
        <v>0.5</v>
      </c>
      <c r="E42" s="92">
        <f>(K42+L42+5)/27</f>
        <v>0.3333333333333333</v>
      </c>
      <c r="F42" s="134">
        <f>D42-E42</f>
        <v>0.16666666666666669</v>
      </c>
      <c r="G42" s="92">
        <f>(L42+M42)/27.5</f>
        <v>0</v>
      </c>
      <c r="H42" s="88" t="s">
        <v>22</v>
      </c>
      <c r="I42" s="88" t="s">
        <v>5</v>
      </c>
      <c r="J42" s="88">
        <v>4</v>
      </c>
      <c r="K42" s="88">
        <v>4</v>
      </c>
      <c r="L42" s="88"/>
      <c r="M42" s="94"/>
    </row>
    <row r="43" spans="1:13" s="95" customFormat="1" ht="12.75">
      <c r="A43" s="465" t="s">
        <v>23</v>
      </c>
      <c r="B43" s="466"/>
      <c r="C43" s="110"/>
      <c r="D43" s="141">
        <f>SUM(D42:D42)</f>
        <v>0.5</v>
      </c>
      <c r="E43" s="141">
        <f>SUM(E42:E42)</f>
        <v>0.3333333333333333</v>
      </c>
      <c r="F43" s="134">
        <f>D43-E43</f>
        <v>0.16666666666666669</v>
      </c>
      <c r="G43" s="111"/>
      <c r="H43" s="128" t="s">
        <v>12</v>
      </c>
      <c r="I43" s="129" t="s">
        <v>12</v>
      </c>
      <c r="J43" s="128">
        <f>K43+L43+M43</f>
        <v>4</v>
      </c>
      <c r="K43" s="128">
        <f>SUM(K42:K42)</f>
        <v>4</v>
      </c>
      <c r="L43" s="128"/>
      <c r="M43" s="129"/>
    </row>
    <row r="44" spans="1:13" s="95" customFormat="1" ht="12.75">
      <c r="A44" s="459" t="s">
        <v>24</v>
      </c>
      <c r="B44" s="460"/>
      <c r="C44" s="115"/>
      <c r="D44" s="116"/>
      <c r="E44" s="116"/>
      <c r="F44" s="116"/>
      <c r="G44" s="116"/>
      <c r="H44" s="116" t="s">
        <v>12</v>
      </c>
      <c r="I44" s="118" t="s">
        <v>12</v>
      </c>
      <c r="J44" s="116"/>
      <c r="K44" s="116"/>
      <c r="L44" s="116"/>
      <c r="M44" s="118"/>
    </row>
    <row r="45" spans="1:13" s="95" customFormat="1" ht="13.5" thickBot="1">
      <c r="A45" s="461" t="s">
        <v>28</v>
      </c>
      <c r="B45" s="462"/>
      <c r="C45" s="119"/>
      <c r="D45" s="120"/>
      <c r="E45" s="120"/>
      <c r="F45" s="120"/>
      <c r="G45" s="120"/>
      <c r="H45" s="120" t="s">
        <v>12</v>
      </c>
      <c r="I45" s="122" t="s">
        <v>12</v>
      </c>
      <c r="J45" s="120"/>
      <c r="K45" s="120"/>
      <c r="L45" s="120"/>
      <c r="M45" s="122"/>
    </row>
    <row r="46" spans="1:13" s="95" customFormat="1" ht="13.5" thickBot="1">
      <c r="A46" s="468" t="s">
        <v>34</v>
      </c>
      <c r="B46" s="469"/>
      <c r="C46" s="145"/>
      <c r="D46" s="146"/>
      <c r="E46" s="146"/>
      <c r="F46" s="146"/>
      <c r="G46" s="146"/>
      <c r="H46" s="146"/>
      <c r="I46" s="146"/>
      <c r="J46" s="145"/>
      <c r="K46" s="145"/>
      <c r="L46" s="146"/>
      <c r="M46" s="147"/>
    </row>
    <row r="47" spans="1:13" s="95" customFormat="1" ht="12.75">
      <c r="A47" s="521" t="s">
        <v>24</v>
      </c>
      <c r="B47" s="547"/>
      <c r="C47" s="150"/>
      <c r="D47" s="151"/>
      <c r="E47" s="152"/>
      <c r="F47" s="151"/>
      <c r="G47" s="153"/>
      <c r="H47" s="154"/>
      <c r="I47" s="155"/>
      <c r="J47" s="154"/>
      <c r="K47" s="155"/>
      <c r="L47" s="151"/>
      <c r="M47" s="156"/>
    </row>
    <row r="48" spans="1:13" s="95" customFormat="1" ht="13.5" thickBot="1">
      <c r="A48" s="523" t="s">
        <v>28</v>
      </c>
      <c r="B48" s="524"/>
      <c r="C48" s="158"/>
      <c r="D48" s="159">
        <f>D40</f>
        <v>2.75</v>
      </c>
      <c r="E48" s="159">
        <f>E40</f>
        <v>0.5925925925925926</v>
      </c>
      <c r="F48" s="159">
        <f>F40</f>
        <v>2.1574074074074074</v>
      </c>
      <c r="G48" s="159">
        <f>G40</f>
        <v>0.07407407407407407</v>
      </c>
      <c r="H48" s="158"/>
      <c r="I48" s="158"/>
      <c r="J48" s="87">
        <f>J40</f>
        <v>14</v>
      </c>
      <c r="K48" s="87">
        <f>K40</f>
        <v>14</v>
      </c>
      <c r="L48" s="87">
        <f>L40</f>
        <v>0</v>
      </c>
      <c r="M48" s="87">
        <f>M40</f>
        <v>2</v>
      </c>
    </row>
    <row r="49" spans="1:13" s="95" customFormat="1" ht="13.5" thickBot="1">
      <c r="A49" s="525" t="s">
        <v>23</v>
      </c>
      <c r="B49" s="526"/>
      <c r="C49" s="160"/>
      <c r="D49" s="211">
        <f>D43+D38+D32+D27</f>
        <v>30</v>
      </c>
      <c r="E49" s="211">
        <f>E43+E38+E32+E27</f>
        <v>8.62962962962963</v>
      </c>
      <c r="F49" s="211">
        <f>F43+F38+F32+F27</f>
        <v>21.37037037037037</v>
      </c>
      <c r="G49" s="211">
        <f>G43+G38+G32+G27</f>
        <v>3.5090909090909093</v>
      </c>
      <c r="H49" s="161"/>
      <c r="I49" s="161"/>
      <c r="J49" s="162">
        <f>J43+J38+J32+J27</f>
        <v>208</v>
      </c>
      <c r="K49" s="162">
        <f>K43+K38+K32+K27</f>
        <v>133</v>
      </c>
      <c r="L49" s="162">
        <f>L43+L38+L32+L27</f>
        <v>75</v>
      </c>
      <c r="M49" s="162">
        <f>M43+M38+M32+M27</f>
        <v>20</v>
      </c>
    </row>
    <row r="50" spans="1:13" ht="12.75">
      <c r="A50" s="548" t="s">
        <v>14</v>
      </c>
      <c r="B50" s="548"/>
      <c r="C50" s="548"/>
      <c r="D50" s="548"/>
      <c r="E50" s="548"/>
      <c r="F50" s="548"/>
      <c r="G50" s="548"/>
      <c r="H50" s="3"/>
      <c r="I50" s="75"/>
      <c r="J50" s="75">
        <v>5</v>
      </c>
      <c r="K50" s="75">
        <f>(K49+L49)/5</f>
        <v>41.6</v>
      </c>
      <c r="L50" s="19"/>
      <c r="M50" s="19"/>
    </row>
    <row r="51" spans="1:13" ht="12.75">
      <c r="A51" s="527" t="s">
        <v>107</v>
      </c>
      <c r="B51" s="527"/>
      <c r="C51" s="527"/>
      <c r="D51" s="527"/>
      <c r="E51" s="527"/>
      <c r="F51" s="8"/>
      <c r="G51" s="19"/>
      <c r="H51" s="3"/>
      <c r="I51" s="75">
        <v>6</v>
      </c>
      <c r="J51" s="75">
        <f>(K49+L49)/6</f>
        <v>34.666666666666664</v>
      </c>
      <c r="K51" s="75"/>
      <c r="L51" s="19"/>
      <c r="M51" s="19"/>
    </row>
    <row r="52" spans="1:13" ht="15.75">
      <c r="A52" s="505" t="s">
        <v>49</v>
      </c>
      <c r="B52" s="506"/>
      <c r="C52" s="506"/>
      <c r="D52" s="506"/>
      <c r="E52" s="506"/>
      <c r="F52" s="506"/>
      <c r="G52" s="506"/>
      <c r="H52" s="506"/>
      <c r="I52" s="506"/>
      <c r="J52" s="506"/>
      <c r="K52" s="506"/>
      <c r="L52" s="506"/>
      <c r="M52" s="506"/>
    </row>
    <row r="53" spans="1:13" ht="15.75">
      <c r="A53" s="487" t="s">
        <v>105</v>
      </c>
      <c r="B53" s="487"/>
      <c r="C53" s="487"/>
      <c r="D53" s="487"/>
      <c r="E53" s="487"/>
      <c r="F53" s="487"/>
      <c r="G53" s="487"/>
      <c r="H53" s="487"/>
      <c r="I53" s="487"/>
      <c r="J53" s="487"/>
      <c r="K53" s="487"/>
      <c r="L53" s="487"/>
      <c r="M53" s="487"/>
    </row>
    <row r="54" spans="1:2" ht="15">
      <c r="A54" s="1"/>
      <c r="B54" s="11" t="s">
        <v>29</v>
      </c>
    </row>
    <row r="55" spans="2:6" ht="15">
      <c r="B55" s="12" t="s">
        <v>92</v>
      </c>
      <c r="C55" s="12"/>
      <c r="D55" s="12"/>
      <c r="F55" s="445" t="s">
        <v>123</v>
      </c>
    </row>
    <row r="56" spans="2:6" ht="15">
      <c r="B56" s="12" t="s">
        <v>46</v>
      </c>
      <c r="C56" s="12"/>
      <c r="D56" s="12"/>
      <c r="F56" s="446" t="s">
        <v>124</v>
      </c>
    </row>
    <row r="57" spans="2:4" ht="15">
      <c r="B57" s="12" t="s">
        <v>47</v>
      </c>
      <c r="C57" s="12"/>
      <c r="D57" s="12"/>
    </row>
    <row r="58" spans="2:4" ht="15">
      <c r="B58" s="12" t="s">
        <v>31</v>
      </c>
      <c r="C58" s="12"/>
      <c r="D58" s="12"/>
    </row>
    <row r="59" spans="1:13" ht="15">
      <c r="A59" s="20"/>
      <c r="B59" s="28" t="s">
        <v>119</v>
      </c>
      <c r="C59" s="28"/>
      <c r="D59" s="28"/>
      <c r="E59" s="20"/>
      <c r="F59" s="20"/>
      <c r="G59" s="20"/>
      <c r="H59" s="20"/>
      <c r="I59" s="20"/>
      <c r="J59" s="20"/>
      <c r="K59" s="20"/>
      <c r="L59" s="20"/>
      <c r="M59" s="20"/>
    </row>
    <row r="60" spans="2:13" ht="15">
      <c r="B60" s="12" t="s">
        <v>120</v>
      </c>
      <c r="C60" s="12"/>
      <c r="D60" s="12"/>
      <c r="E60"/>
      <c r="F60"/>
      <c r="G60"/>
      <c r="L60"/>
      <c r="M60"/>
    </row>
    <row r="61" spans="2:7" ht="15">
      <c r="B61" s="13" t="s">
        <v>32</v>
      </c>
      <c r="G61" s="19"/>
    </row>
    <row r="62" spans="2:7" ht="15.75" thickBot="1">
      <c r="B62" s="13" t="s">
        <v>59</v>
      </c>
      <c r="G62" s="19"/>
    </row>
    <row r="63" spans="1:13" ht="13.5" customHeight="1" thickBot="1">
      <c r="A63" s="507" t="s">
        <v>0</v>
      </c>
      <c r="B63" s="510" t="s">
        <v>15</v>
      </c>
      <c r="C63" s="513" t="s">
        <v>8</v>
      </c>
      <c r="D63" s="494" t="s">
        <v>9</v>
      </c>
      <c r="E63" s="495"/>
      <c r="F63" s="496"/>
      <c r="G63" s="516" t="s">
        <v>18</v>
      </c>
      <c r="H63" s="502" t="s">
        <v>19</v>
      </c>
      <c r="I63" s="516" t="s">
        <v>20</v>
      </c>
      <c r="J63" s="494" t="s">
        <v>11</v>
      </c>
      <c r="K63" s="495"/>
      <c r="L63" s="495"/>
      <c r="M63" s="496"/>
    </row>
    <row r="64" spans="1:13" ht="13.5" customHeight="1" thickBot="1">
      <c r="A64" s="508"/>
      <c r="B64" s="511"/>
      <c r="C64" s="514"/>
      <c r="D64" s="497" t="s">
        <v>1</v>
      </c>
      <c r="E64" s="517" t="s">
        <v>16</v>
      </c>
      <c r="F64" s="533" t="s">
        <v>17</v>
      </c>
      <c r="G64" s="517"/>
      <c r="H64" s="503"/>
      <c r="I64" s="517"/>
      <c r="J64" s="497" t="s">
        <v>1</v>
      </c>
      <c r="K64" s="531" t="s">
        <v>21</v>
      </c>
      <c r="L64" s="532"/>
      <c r="M64" s="519" t="s">
        <v>10</v>
      </c>
    </row>
    <row r="65" spans="1:13" ht="12.75">
      <c r="A65" s="508"/>
      <c r="B65" s="511"/>
      <c r="C65" s="514"/>
      <c r="D65" s="497"/>
      <c r="E65" s="517"/>
      <c r="F65" s="533"/>
      <c r="G65" s="517"/>
      <c r="H65" s="503"/>
      <c r="I65" s="517"/>
      <c r="J65" s="497"/>
      <c r="K65" s="510" t="s">
        <v>4</v>
      </c>
      <c r="L65" s="510" t="s">
        <v>13</v>
      </c>
      <c r="M65" s="519"/>
    </row>
    <row r="66" spans="1:13" ht="12.75">
      <c r="A66" s="508"/>
      <c r="B66" s="511"/>
      <c r="C66" s="514"/>
      <c r="D66" s="497"/>
      <c r="E66" s="517"/>
      <c r="F66" s="533"/>
      <c r="G66" s="517"/>
      <c r="H66" s="503"/>
      <c r="I66" s="517"/>
      <c r="J66" s="497"/>
      <c r="K66" s="511"/>
      <c r="L66" s="511"/>
      <c r="M66" s="519"/>
    </row>
    <row r="67" spans="1:13" ht="12.75">
      <c r="A67" s="508"/>
      <c r="B67" s="511"/>
      <c r="C67" s="514"/>
      <c r="D67" s="497"/>
      <c r="E67" s="517"/>
      <c r="F67" s="533"/>
      <c r="G67" s="517"/>
      <c r="H67" s="503"/>
      <c r="I67" s="517"/>
      <c r="J67" s="497"/>
      <c r="K67" s="511"/>
      <c r="L67" s="511"/>
      <c r="M67" s="519"/>
    </row>
    <row r="68" spans="1:13" ht="12.75">
      <c r="A68" s="508"/>
      <c r="B68" s="511"/>
      <c r="C68" s="514"/>
      <c r="D68" s="497"/>
      <c r="E68" s="517"/>
      <c r="F68" s="533"/>
      <c r="G68" s="517"/>
      <c r="H68" s="503"/>
      <c r="I68" s="517"/>
      <c r="J68" s="497"/>
      <c r="K68" s="511"/>
      <c r="L68" s="511"/>
      <c r="M68" s="519"/>
    </row>
    <row r="69" spans="1:13" ht="13.5" thickBot="1">
      <c r="A69" s="509"/>
      <c r="B69" s="512"/>
      <c r="C69" s="515"/>
      <c r="D69" s="498"/>
      <c r="E69" s="518"/>
      <c r="F69" s="534"/>
      <c r="G69" s="518"/>
      <c r="H69" s="504"/>
      <c r="I69" s="518"/>
      <c r="J69" s="498"/>
      <c r="K69" s="512"/>
      <c r="L69" s="512"/>
      <c r="M69" s="520"/>
    </row>
    <row r="70" spans="1:13" ht="13.5" thickBot="1">
      <c r="A70" s="4"/>
      <c r="B70" s="6" t="s">
        <v>7</v>
      </c>
      <c r="C70" s="7"/>
      <c r="D70" s="5"/>
      <c r="E70" s="10"/>
      <c r="F70" s="10"/>
      <c r="G70" s="10"/>
      <c r="H70" s="5"/>
      <c r="I70" s="5"/>
      <c r="J70" s="5"/>
      <c r="K70" s="5"/>
      <c r="L70" s="10"/>
      <c r="M70" s="31"/>
    </row>
    <row r="71" spans="1:13" ht="15.75" thickBot="1">
      <c r="A71" s="570" t="s">
        <v>35</v>
      </c>
      <c r="B71" s="546"/>
      <c r="C71" s="15"/>
      <c r="D71" s="15"/>
      <c r="E71" s="38"/>
      <c r="F71" s="17"/>
      <c r="G71" s="17"/>
      <c r="H71" s="16"/>
      <c r="I71" s="16"/>
      <c r="J71" s="16"/>
      <c r="K71" s="16"/>
      <c r="L71" s="17"/>
      <c r="M71" s="33"/>
    </row>
    <row r="72" spans="1:13" s="167" customFormat="1" ht="13.5" thickBot="1">
      <c r="A72" s="168">
        <v>1</v>
      </c>
      <c r="B72" s="104" t="s">
        <v>103</v>
      </c>
      <c r="C72" s="90" t="s">
        <v>3</v>
      </c>
      <c r="D72" s="169">
        <v>1</v>
      </c>
      <c r="E72" s="449">
        <f>(K72+L72+M72)/27</f>
        <v>0.8148148148148148</v>
      </c>
      <c r="F72" s="272">
        <f>D72-E72</f>
        <v>0.18518518518518523</v>
      </c>
      <c r="G72" s="449">
        <f>(L72+M72)/27</f>
        <v>0.8148148148148148</v>
      </c>
      <c r="H72" s="96" t="s">
        <v>126</v>
      </c>
      <c r="I72" s="140" t="s">
        <v>5</v>
      </c>
      <c r="J72" s="84">
        <f>K72+L72</f>
        <v>20</v>
      </c>
      <c r="K72" s="84"/>
      <c r="L72" s="84">
        <v>20</v>
      </c>
      <c r="M72" s="273">
        <v>2</v>
      </c>
    </row>
    <row r="73" spans="1:13" s="167" customFormat="1" ht="12.75">
      <c r="A73" s="459" t="s">
        <v>23</v>
      </c>
      <c r="B73" s="466"/>
      <c r="C73" s="172"/>
      <c r="D73" s="173">
        <f>SUM(D72:D72)</f>
        <v>1</v>
      </c>
      <c r="E73" s="174">
        <f>SUM(E72:E72)</f>
        <v>0.8148148148148148</v>
      </c>
      <c r="F73" s="174">
        <f>SUM(F72:F72)</f>
        <v>0.18518518518518523</v>
      </c>
      <c r="G73" s="174">
        <f>SUM(G72:G72)</f>
        <v>0.8148148148148148</v>
      </c>
      <c r="H73" s="175" t="s">
        <v>12</v>
      </c>
      <c r="I73" s="176" t="s">
        <v>12</v>
      </c>
      <c r="J73" s="175">
        <f>SUM(J72:J72)</f>
        <v>20</v>
      </c>
      <c r="K73" s="175">
        <f>SUM(K72:K72)</f>
        <v>0</v>
      </c>
      <c r="L73" s="175">
        <f>SUM(L72:L72)</f>
        <v>20</v>
      </c>
      <c r="M73" s="175">
        <f>SUM(M72:M72)</f>
        <v>2</v>
      </c>
    </row>
    <row r="74" spans="1:13" s="167" customFormat="1" ht="12.75">
      <c r="A74" s="459" t="s">
        <v>27</v>
      </c>
      <c r="B74" s="467"/>
      <c r="C74" s="177"/>
      <c r="D74" s="178"/>
      <c r="E74" s="178"/>
      <c r="F74" s="178"/>
      <c r="G74" s="178">
        <f>G73</f>
        <v>0.8148148148148148</v>
      </c>
      <c r="H74" s="179" t="s">
        <v>12</v>
      </c>
      <c r="I74" s="180" t="s">
        <v>12</v>
      </c>
      <c r="J74" s="179"/>
      <c r="K74" s="179"/>
      <c r="L74" s="179">
        <f>L73</f>
        <v>20</v>
      </c>
      <c r="M74" s="180"/>
    </row>
    <row r="75" spans="1:13" s="167" customFormat="1" ht="13.5" thickBot="1">
      <c r="A75" s="461" t="s">
        <v>28</v>
      </c>
      <c r="B75" s="462"/>
      <c r="C75" s="181"/>
      <c r="D75" s="182"/>
      <c r="E75" s="182"/>
      <c r="F75" s="182"/>
      <c r="G75" s="182"/>
      <c r="H75" s="183" t="s">
        <v>12</v>
      </c>
      <c r="I75" s="184" t="s">
        <v>12</v>
      </c>
      <c r="J75" s="183"/>
      <c r="K75" s="183"/>
      <c r="L75" s="183"/>
      <c r="M75" s="184"/>
    </row>
    <row r="76" spans="1:13" ht="15.75" thickBot="1">
      <c r="A76" s="545" t="s">
        <v>36</v>
      </c>
      <c r="B76" s="546"/>
      <c r="C76" s="546"/>
      <c r="D76" s="546"/>
      <c r="E76" s="546"/>
      <c r="F76" s="546"/>
      <c r="G76" s="546"/>
      <c r="H76" s="546"/>
      <c r="I76" s="546"/>
      <c r="J76" s="546"/>
      <c r="K76" s="546"/>
      <c r="L76" s="546"/>
      <c r="M76" s="550"/>
    </row>
    <row r="77" spans="1:13" s="167" customFormat="1" ht="12.75">
      <c r="A77" s="185">
        <v>1</v>
      </c>
      <c r="B77" s="97" t="s">
        <v>57</v>
      </c>
      <c r="C77" s="98" t="s">
        <v>3</v>
      </c>
      <c r="D77" s="186">
        <v>3</v>
      </c>
      <c r="E77" s="187">
        <f>(K77+L77+M77)/27</f>
        <v>0.8148148148148148</v>
      </c>
      <c r="F77" s="188">
        <f>D77-E77</f>
        <v>2.185185185185185</v>
      </c>
      <c r="G77" s="189">
        <f>(L77+M77)/27</f>
        <v>0.4444444444444444</v>
      </c>
      <c r="H77" s="88" t="s">
        <v>126</v>
      </c>
      <c r="I77" s="93" t="s">
        <v>5</v>
      </c>
      <c r="J77" s="163">
        <f>K77+L77</f>
        <v>20</v>
      </c>
      <c r="K77" s="190">
        <v>10</v>
      </c>
      <c r="L77" s="163">
        <v>10</v>
      </c>
      <c r="M77" s="191">
        <v>2</v>
      </c>
    </row>
    <row r="78" spans="1:13" s="167" customFormat="1" ht="12.75">
      <c r="A78" s="192">
        <v>2</v>
      </c>
      <c r="B78" s="104" t="s">
        <v>64</v>
      </c>
      <c r="C78" s="90" t="s">
        <v>3</v>
      </c>
      <c r="D78" s="169">
        <v>3</v>
      </c>
      <c r="E78" s="193">
        <f>(K78+L78+M78)/27</f>
        <v>1</v>
      </c>
      <c r="F78" s="193">
        <f>D78-E78</f>
        <v>2</v>
      </c>
      <c r="G78" s="193">
        <f>(L78+M78)/27</f>
        <v>0.4444444444444444</v>
      </c>
      <c r="H78" s="96" t="s">
        <v>26</v>
      </c>
      <c r="I78" s="101" t="s">
        <v>5</v>
      </c>
      <c r="J78" s="185">
        <f>K78+L78</f>
        <v>25</v>
      </c>
      <c r="K78" s="194">
        <v>15</v>
      </c>
      <c r="L78" s="185">
        <v>10</v>
      </c>
      <c r="M78" s="195">
        <v>2</v>
      </c>
    </row>
    <row r="79" spans="1:13" s="167" customFormat="1" ht="12.75">
      <c r="A79" s="185">
        <v>3</v>
      </c>
      <c r="B79" s="104" t="s">
        <v>67</v>
      </c>
      <c r="C79" s="90" t="s">
        <v>3</v>
      </c>
      <c r="D79" s="169">
        <v>3</v>
      </c>
      <c r="E79" s="193">
        <f>(K79+L79+M79)/27</f>
        <v>1</v>
      </c>
      <c r="F79" s="193">
        <f>D79-E79</f>
        <v>2</v>
      </c>
      <c r="G79" s="193">
        <f>(L79+M79)/27</f>
        <v>0.4444444444444444</v>
      </c>
      <c r="H79" s="96" t="s">
        <v>26</v>
      </c>
      <c r="I79" s="101" t="s">
        <v>5</v>
      </c>
      <c r="J79" s="185">
        <f>K79+L79</f>
        <v>25</v>
      </c>
      <c r="K79" s="194">
        <v>15</v>
      </c>
      <c r="L79" s="185">
        <v>10</v>
      </c>
      <c r="M79" s="195">
        <v>2</v>
      </c>
    </row>
    <row r="80" spans="1:13" s="167" customFormat="1" ht="12.75">
      <c r="A80" s="192">
        <v>4</v>
      </c>
      <c r="B80" s="97" t="s">
        <v>63</v>
      </c>
      <c r="C80" s="98" t="s">
        <v>3</v>
      </c>
      <c r="D80" s="186">
        <v>3</v>
      </c>
      <c r="E80" s="193">
        <f>(K80+L80+M80)/27</f>
        <v>0.8148148148148148</v>
      </c>
      <c r="F80" s="193">
        <f>D80-E80</f>
        <v>2.185185185185185</v>
      </c>
      <c r="G80" s="193">
        <f>(L80+M80)/27</f>
        <v>0.4444444444444444</v>
      </c>
      <c r="H80" s="96" t="s">
        <v>26</v>
      </c>
      <c r="I80" s="101" t="s">
        <v>5</v>
      </c>
      <c r="J80" s="185">
        <f>K80+L80</f>
        <v>20</v>
      </c>
      <c r="K80" s="194">
        <v>10</v>
      </c>
      <c r="L80" s="185">
        <v>10</v>
      </c>
      <c r="M80" s="195">
        <v>2</v>
      </c>
    </row>
    <row r="81" spans="1:13" s="167" customFormat="1" ht="13.5" thickBot="1">
      <c r="A81" s="196">
        <v>5</v>
      </c>
      <c r="B81" s="197" t="s">
        <v>62</v>
      </c>
      <c r="C81" s="101" t="s">
        <v>3</v>
      </c>
      <c r="D81" s="186">
        <v>2.5</v>
      </c>
      <c r="E81" s="198">
        <f>(K81+L81+M81)/27</f>
        <v>0.8148148148148148</v>
      </c>
      <c r="F81" s="170">
        <f>D81-E81</f>
        <v>1.6851851851851851</v>
      </c>
      <c r="G81" s="170">
        <f>(L81+M81)/27</f>
        <v>0.4444444444444444</v>
      </c>
      <c r="H81" s="108" t="s">
        <v>126</v>
      </c>
      <c r="I81" s="107" t="s">
        <v>5</v>
      </c>
      <c r="J81" s="168">
        <f>K81+L81</f>
        <v>20</v>
      </c>
      <c r="K81" s="199">
        <v>10</v>
      </c>
      <c r="L81" s="168">
        <v>10</v>
      </c>
      <c r="M81" s="171">
        <v>2</v>
      </c>
    </row>
    <row r="82" spans="1:13" s="167" customFormat="1" ht="12.75">
      <c r="A82" s="465" t="s">
        <v>23</v>
      </c>
      <c r="B82" s="466"/>
      <c r="C82" s="172"/>
      <c r="D82" s="173">
        <f>SUM(D77:D81)</f>
        <v>14.5</v>
      </c>
      <c r="E82" s="174">
        <f>SUM(E77:E81)</f>
        <v>4.444444444444445</v>
      </c>
      <c r="F82" s="200">
        <f>SUM(F77:F81)</f>
        <v>10.055555555555555</v>
      </c>
      <c r="G82" s="200">
        <f>SUM(G77:G81)</f>
        <v>2.2222222222222223</v>
      </c>
      <c r="H82" s="201" t="s">
        <v>12</v>
      </c>
      <c r="I82" s="202" t="s">
        <v>12</v>
      </c>
      <c r="J82" s="201">
        <f>SUM(J77:J81)</f>
        <v>110</v>
      </c>
      <c r="K82" s="201">
        <f>SUM(K77:K81)</f>
        <v>60</v>
      </c>
      <c r="L82" s="201">
        <f>SUM(L77:L81)</f>
        <v>50</v>
      </c>
      <c r="M82" s="201">
        <f>SUM(M77:M81)</f>
        <v>10</v>
      </c>
    </row>
    <row r="83" spans="1:13" s="167" customFormat="1" ht="12.75">
      <c r="A83" s="459" t="s">
        <v>27</v>
      </c>
      <c r="B83" s="467"/>
      <c r="C83" s="177"/>
      <c r="D83" s="178"/>
      <c r="E83" s="178"/>
      <c r="F83" s="178"/>
      <c r="G83" s="178">
        <f>G82</f>
        <v>2.2222222222222223</v>
      </c>
      <c r="H83" s="179" t="s">
        <v>12</v>
      </c>
      <c r="I83" s="180" t="s">
        <v>12</v>
      </c>
      <c r="J83" s="179"/>
      <c r="K83" s="179"/>
      <c r="L83" s="179">
        <f>L82</f>
        <v>50</v>
      </c>
      <c r="M83" s="180"/>
    </row>
    <row r="84" spans="1:13" s="167" customFormat="1" ht="13.5" thickBot="1">
      <c r="A84" s="461" t="s">
        <v>28</v>
      </c>
      <c r="B84" s="462"/>
      <c r="C84" s="181"/>
      <c r="D84" s="183"/>
      <c r="E84" s="182"/>
      <c r="F84" s="182"/>
      <c r="G84" s="182"/>
      <c r="H84" s="183" t="s">
        <v>12</v>
      </c>
      <c r="I84" s="184" t="s">
        <v>12</v>
      </c>
      <c r="J84" s="183"/>
      <c r="K84" s="183"/>
      <c r="L84" s="183"/>
      <c r="M84" s="184"/>
    </row>
    <row r="85" spans="1:13" ht="15.75" thickBot="1">
      <c r="A85" s="545" t="s">
        <v>58</v>
      </c>
      <c r="B85" s="546"/>
      <c r="C85" s="546"/>
      <c r="D85" s="546"/>
      <c r="E85" s="549"/>
      <c r="F85" s="549"/>
      <c r="G85" s="549"/>
      <c r="H85" s="546"/>
      <c r="I85" s="546"/>
      <c r="J85" s="546"/>
      <c r="K85" s="546"/>
      <c r="L85" s="546"/>
      <c r="M85" s="550"/>
    </row>
    <row r="86" spans="1:13" s="167" customFormat="1" ht="24" thickBot="1">
      <c r="A86" s="185">
        <v>1</v>
      </c>
      <c r="B86" s="136" t="s">
        <v>109</v>
      </c>
      <c r="C86" s="98" t="s">
        <v>3</v>
      </c>
      <c r="D86" s="99">
        <v>5.5</v>
      </c>
      <c r="E86" s="452">
        <f>(K86+L86+M86)/27</f>
        <v>0.5185185185185185</v>
      </c>
      <c r="F86" s="188">
        <f>D86-E86</f>
        <v>4.981481481481482</v>
      </c>
      <c r="G86" s="453">
        <f>(L86+M86)/27</f>
        <v>0.5185185185185185</v>
      </c>
      <c r="H86" s="102" t="s">
        <v>126</v>
      </c>
      <c r="I86" s="102" t="s">
        <v>5</v>
      </c>
      <c r="J86" s="185">
        <f>K86+L86</f>
        <v>10</v>
      </c>
      <c r="K86" s="185"/>
      <c r="L86" s="196">
        <v>10</v>
      </c>
      <c r="M86" s="163">
        <v>4</v>
      </c>
    </row>
    <row r="87" spans="1:13" s="167" customFormat="1" ht="13.5" thickBot="1">
      <c r="A87" s="185">
        <v>2</v>
      </c>
      <c r="B87" s="348" t="s">
        <v>125</v>
      </c>
      <c r="C87" s="98" t="s">
        <v>3</v>
      </c>
      <c r="D87" s="99">
        <v>3</v>
      </c>
      <c r="E87" s="448">
        <f>(K87+L87+M87)/27</f>
        <v>0.8888888888888888</v>
      </c>
      <c r="F87" s="170">
        <f>D87-E87</f>
        <v>2.111111111111111</v>
      </c>
      <c r="G87" s="454">
        <f>(L87+M87)/27</f>
        <v>0.14814814814814814</v>
      </c>
      <c r="H87" s="102" t="s">
        <v>126</v>
      </c>
      <c r="I87" s="102" t="s">
        <v>6</v>
      </c>
      <c r="J87" s="185">
        <f>K87+L87</f>
        <v>20</v>
      </c>
      <c r="K87" s="185">
        <v>20</v>
      </c>
      <c r="L87" s="196"/>
      <c r="M87" s="84">
        <v>4</v>
      </c>
    </row>
    <row r="88" spans="1:13" s="167" customFormat="1" ht="12.75">
      <c r="A88" s="465" t="s">
        <v>23</v>
      </c>
      <c r="B88" s="466"/>
      <c r="C88" s="172"/>
      <c r="D88" s="173">
        <f>SUM(D86:D87)</f>
        <v>8.5</v>
      </c>
      <c r="E88" s="451">
        <f>SUM(E86:E87)</f>
        <v>1.4074074074074074</v>
      </c>
      <c r="F88" s="451">
        <f>SUM(F86:F87)</f>
        <v>7.0925925925925934</v>
      </c>
      <c r="G88" s="451">
        <f>SUM(G86:G87)</f>
        <v>0.6666666666666666</v>
      </c>
      <c r="H88" s="175" t="s">
        <v>12</v>
      </c>
      <c r="I88" s="176" t="s">
        <v>12</v>
      </c>
      <c r="J88" s="175">
        <f>SUM(J86:J87)</f>
        <v>30</v>
      </c>
      <c r="K88" s="175">
        <f>SUM(K86:K87)</f>
        <v>20</v>
      </c>
      <c r="L88" s="175">
        <f>SUM(L86:L87)</f>
        <v>10</v>
      </c>
      <c r="M88" s="175">
        <f>SUM(M86:M87)</f>
        <v>8</v>
      </c>
    </row>
    <row r="89" spans="1:13" s="167" customFormat="1" ht="12.75">
      <c r="A89" s="459" t="s">
        <v>27</v>
      </c>
      <c r="B89" s="467"/>
      <c r="C89" s="177"/>
      <c r="D89" s="178"/>
      <c r="E89" s="178"/>
      <c r="F89" s="178"/>
      <c r="G89" s="178">
        <f>G88</f>
        <v>0.6666666666666666</v>
      </c>
      <c r="H89" s="179" t="s">
        <v>12</v>
      </c>
      <c r="I89" s="180" t="s">
        <v>12</v>
      </c>
      <c r="J89" s="179"/>
      <c r="K89" s="179"/>
      <c r="L89" s="179">
        <f>L88</f>
        <v>10</v>
      </c>
      <c r="M89" s="180"/>
    </row>
    <row r="90" spans="1:13" ht="13.5" thickBot="1">
      <c r="A90" s="461" t="s">
        <v>28</v>
      </c>
      <c r="B90" s="462"/>
      <c r="C90" s="181"/>
      <c r="D90" s="182"/>
      <c r="E90" s="182"/>
      <c r="F90" s="182"/>
      <c r="G90" s="182"/>
      <c r="H90" s="183" t="s">
        <v>12</v>
      </c>
      <c r="I90" s="184" t="s">
        <v>12</v>
      </c>
      <c r="J90" s="183"/>
      <c r="K90" s="183"/>
      <c r="L90" s="183"/>
      <c r="M90" s="184"/>
    </row>
    <row r="91" spans="1:13" s="167" customFormat="1" ht="12.75" customHeight="1" thickBot="1">
      <c r="A91" s="545" t="s">
        <v>44</v>
      </c>
      <c r="B91" s="546"/>
      <c r="C91" s="14"/>
      <c r="D91" s="16"/>
      <c r="E91" s="17"/>
      <c r="F91" s="17"/>
      <c r="G91" s="17"/>
      <c r="H91" s="16"/>
      <c r="I91" s="16"/>
      <c r="J91" s="16"/>
      <c r="K91" s="16"/>
      <c r="L91" s="17"/>
      <c r="M91" s="34"/>
    </row>
    <row r="92" spans="1:13" s="167" customFormat="1" ht="13.5" thickBot="1">
      <c r="A92" s="163">
        <v>1</v>
      </c>
      <c r="B92" s="148" t="s">
        <v>61</v>
      </c>
      <c r="C92" s="88" t="s">
        <v>3</v>
      </c>
      <c r="D92" s="203">
        <v>6</v>
      </c>
      <c r="E92" s="163">
        <v>5.8</v>
      </c>
      <c r="F92" s="163">
        <v>0.2</v>
      </c>
      <c r="G92" s="191">
        <v>6</v>
      </c>
      <c r="H92" s="96" t="s">
        <v>126</v>
      </c>
      <c r="I92" s="163" t="s">
        <v>5</v>
      </c>
      <c r="J92" s="163">
        <f>K92+L92+M92</f>
        <v>160</v>
      </c>
      <c r="K92" s="163"/>
      <c r="L92" s="191">
        <v>160</v>
      </c>
      <c r="M92" s="191"/>
    </row>
    <row r="93" spans="1:13" s="167" customFormat="1" ht="12.75">
      <c r="A93" s="465" t="s">
        <v>23</v>
      </c>
      <c r="B93" s="466"/>
      <c r="C93" s="172"/>
      <c r="D93" s="173">
        <v>6</v>
      </c>
      <c r="E93" s="175">
        <v>5.8</v>
      </c>
      <c r="F93" s="175">
        <v>0.2</v>
      </c>
      <c r="G93" s="175">
        <v>6</v>
      </c>
      <c r="H93" s="175" t="s">
        <v>12</v>
      </c>
      <c r="I93" s="176" t="s">
        <v>12</v>
      </c>
      <c r="J93" s="175">
        <f>J92</f>
        <v>160</v>
      </c>
      <c r="K93" s="175">
        <v>0</v>
      </c>
      <c r="L93" s="175"/>
      <c r="M93" s="176"/>
    </row>
    <row r="94" spans="1:13" s="167" customFormat="1" ht="12.75">
      <c r="A94" s="459" t="s">
        <v>27</v>
      </c>
      <c r="B94" s="467"/>
      <c r="C94" s="177"/>
      <c r="D94" s="179"/>
      <c r="E94" s="204"/>
      <c r="F94" s="179"/>
      <c r="G94" s="179"/>
      <c r="H94" s="179" t="s">
        <v>12</v>
      </c>
      <c r="I94" s="180" t="s">
        <v>12</v>
      </c>
      <c r="J94" s="179"/>
      <c r="K94" s="179"/>
      <c r="L94" s="179"/>
      <c r="M94" s="180"/>
    </row>
    <row r="95" spans="1:13" s="167" customFormat="1" ht="13.5" thickBot="1">
      <c r="A95" s="461" t="s">
        <v>28</v>
      </c>
      <c r="B95" s="462"/>
      <c r="C95" s="181"/>
      <c r="D95" s="183"/>
      <c r="E95" s="205"/>
      <c r="F95" s="183"/>
      <c r="G95" s="183"/>
      <c r="H95" s="183" t="s">
        <v>12</v>
      </c>
      <c r="I95" s="184" t="s">
        <v>12</v>
      </c>
      <c r="J95" s="183"/>
      <c r="K95" s="183"/>
      <c r="L95" s="183"/>
      <c r="M95" s="184"/>
    </row>
    <row r="96" spans="1:13" s="167" customFormat="1" ht="15.75" thickBot="1">
      <c r="A96" s="463" t="s">
        <v>38</v>
      </c>
      <c r="B96" s="464"/>
      <c r="C96" s="206"/>
      <c r="D96" s="207"/>
      <c r="E96" s="207"/>
      <c r="F96" s="207"/>
      <c r="G96" s="207"/>
      <c r="H96" s="207"/>
      <c r="I96" s="207"/>
      <c r="J96" s="206"/>
      <c r="K96" s="206"/>
      <c r="L96" s="207"/>
      <c r="M96" s="208"/>
    </row>
    <row r="97" spans="1:13" s="167" customFormat="1" ht="12.75">
      <c r="A97" s="521" t="s">
        <v>24</v>
      </c>
      <c r="B97" s="522"/>
      <c r="C97" s="150"/>
      <c r="D97" s="151"/>
      <c r="E97" s="152"/>
      <c r="F97" s="151"/>
      <c r="G97" s="153"/>
      <c r="H97" s="209"/>
      <c r="I97" s="210"/>
      <c r="J97" s="209"/>
      <c r="K97" s="210"/>
      <c r="L97" s="211"/>
      <c r="M97" s="212"/>
    </row>
    <row r="98" spans="1:13" s="167" customFormat="1" ht="13.5" thickBot="1">
      <c r="A98" s="571" t="s">
        <v>25</v>
      </c>
      <c r="B98" s="572"/>
      <c r="C98" s="213"/>
      <c r="D98" s="87"/>
      <c r="E98" s="87"/>
      <c r="F98" s="87"/>
      <c r="G98" s="87"/>
      <c r="H98" s="214"/>
      <c r="I98" s="214"/>
      <c r="J98" s="87"/>
      <c r="K98" s="215"/>
      <c r="L98" s="87"/>
      <c r="M98" s="216"/>
    </row>
    <row r="99" spans="1:13" s="167" customFormat="1" ht="13.5" thickBot="1">
      <c r="A99" s="525" t="s">
        <v>23</v>
      </c>
      <c r="B99" s="573"/>
      <c r="C99" s="160"/>
      <c r="D99" s="211">
        <f>D93+D88+D82+D73</f>
        <v>30</v>
      </c>
      <c r="E99" s="211">
        <f>E93+E88+E82+E73</f>
        <v>12.466666666666667</v>
      </c>
      <c r="F99" s="211">
        <f>F93+F88+F82+F73</f>
        <v>17.533333333333335</v>
      </c>
      <c r="G99" s="211">
        <f>G93+G88+G82+G73</f>
        <v>9.703703703703704</v>
      </c>
      <c r="H99" s="217"/>
      <c r="I99" s="217"/>
      <c r="J99" s="218">
        <f>J93+J88+J82+J73</f>
        <v>320</v>
      </c>
      <c r="K99" s="218">
        <f>K93+K88+K82+K73</f>
        <v>80</v>
      </c>
      <c r="L99" s="218">
        <f>L93+L88+L82+L73</f>
        <v>80</v>
      </c>
      <c r="M99" s="218">
        <f>M93+M88+M82+M73</f>
        <v>20</v>
      </c>
    </row>
    <row r="100" spans="1:13" s="167" customFormat="1" ht="12.75">
      <c r="A100" s="544" t="s">
        <v>14</v>
      </c>
      <c r="B100" s="544"/>
      <c r="C100" s="544"/>
      <c r="D100" s="544"/>
      <c r="E100" s="544"/>
      <c r="F100" s="544"/>
      <c r="G100" s="544"/>
      <c r="H100" s="219"/>
      <c r="I100" s="220">
        <v>5</v>
      </c>
      <c r="J100" s="220">
        <f>(K99+L99)/5</f>
        <v>32</v>
      </c>
      <c r="K100" s="220"/>
      <c r="L100" s="221"/>
      <c r="M100" s="222"/>
    </row>
    <row r="101" spans="1:13" ht="12.75">
      <c r="A101" s="475" t="s">
        <v>107</v>
      </c>
      <c r="B101" s="475"/>
      <c r="C101" s="475"/>
      <c r="D101" s="475"/>
      <c r="E101" s="475"/>
      <c r="F101" s="224"/>
      <c r="G101" s="222"/>
      <c r="H101" s="219"/>
      <c r="I101" s="220">
        <v>6</v>
      </c>
      <c r="J101" s="220">
        <f>(K99+L99)/6</f>
        <v>26.666666666666668</v>
      </c>
      <c r="K101" s="220"/>
      <c r="L101" s="221"/>
      <c r="M101" s="222"/>
    </row>
    <row r="103" spans="1:13" ht="15.75">
      <c r="A103" s="458" t="s">
        <v>49</v>
      </c>
      <c r="B103" s="458"/>
      <c r="C103" s="458"/>
      <c r="D103" s="458"/>
      <c r="E103" s="458"/>
      <c r="F103" s="458"/>
      <c r="G103" s="458"/>
      <c r="H103" s="458"/>
      <c r="I103" s="458"/>
      <c r="J103" s="458"/>
      <c r="K103" s="458"/>
      <c r="L103" s="458"/>
      <c r="M103" s="458"/>
    </row>
    <row r="104" spans="1:13" ht="15.75">
      <c r="A104" s="487" t="s">
        <v>105</v>
      </c>
      <c r="B104" s="487"/>
      <c r="C104" s="487"/>
      <c r="D104" s="487"/>
      <c r="E104" s="487"/>
      <c r="F104" s="487"/>
      <c r="G104" s="487"/>
      <c r="H104" s="487"/>
      <c r="I104" s="487"/>
      <c r="J104" s="487"/>
      <c r="K104" s="487"/>
      <c r="L104" s="487"/>
      <c r="M104" s="487"/>
    </row>
    <row r="105" spans="1:13" ht="15">
      <c r="A105" s="21"/>
      <c r="B105" s="27" t="s">
        <v>29</v>
      </c>
      <c r="C105" s="20"/>
      <c r="D105" s="20"/>
      <c r="E105" s="21"/>
      <c r="F105" s="21"/>
      <c r="G105" s="21"/>
      <c r="H105" s="20"/>
      <c r="I105" s="20"/>
      <c r="J105" s="20"/>
      <c r="K105" s="20"/>
      <c r="L105" s="21"/>
      <c r="M105" s="21"/>
    </row>
    <row r="106" spans="1:13" ht="15">
      <c r="A106" s="20"/>
      <c r="B106" s="28" t="s">
        <v>92</v>
      </c>
      <c r="C106" s="28"/>
      <c r="D106" s="28"/>
      <c r="E106" s="21"/>
      <c r="F106" s="445" t="s">
        <v>123</v>
      </c>
      <c r="G106" s="21"/>
      <c r="H106" s="20"/>
      <c r="I106" s="20"/>
      <c r="J106" s="20"/>
      <c r="K106" s="20"/>
      <c r="L106" s="21"/>
      <c r="M106" s="21"/>
    </row>
    <row r="107" spans="1:13" ht="15">
      <c r="A107" s="20"/>
      <c r="B107" s="28" t="s">
        <v>46</v>
      </c>
      <c r="C107" s="28"/>
      <c r="D107" s="28"/>
      <c r="E107" s="21"/>
      <c r="F107" s="446" t="s">
        <v>124</v>
      </c>
      <c r="G107" s="21"/>
      <c r="H107" s="20"/>
      <c r="I107" s="20"/>
      <c r="J107" s="20"/>
      <c r="K107" s="20"/>
      <c r="L107" s="21"/>
      <c r="M107" s="21"/>
    </row>
    <row r="108" spans="1:13" ht="15">
      <c r="A108" s="20"/>
      <c r="B108" s="28" t="s">
        <v>47</v>
      </c>
      <c r="C108" s="28"/>
      <c r="D108" s="28"/>
      <c r="E108" s="21"/>
      <c r="F108" s="21"/>
      <c r="G108" s="21"/>
      <c r="H108" s="20"/>
      <c r="I108" s="20"/>
      <c r="J108" s="20"/>
      <c r="K108" s="20"/>
      <c r="L108" s="21"/>
      <c r="M108" s="21"/>
    </row>
    <row r="109" spans="1:13" ht="15">
      <c r="A109" s="20"/>
      <c r="B109" s="28" t="s">
        <v>31</v>
      </c>
      <c r="C109" s="28"/>
      <c r="D109" s="28"/>
      <c r="E109" s="21"/>
      <c r="F109" s="21"/>
      <c r="G109" s="21"/>
      <c r="H109" s="20"/>
      <c r="I109" s="20"/>
      <c r="J109" s="20"/>
      <c r="K109" s="20"/>
      <c r="L109" s="21"/>
      <c r="M109" s="21"/>
    </row>
    <row r="110" spans="1:13" ht="15">
      <c r="A110" s="20"/>
      <c r="B110" s="28" t="s">
        <v>119</v>
      </c>
      <c r="C110" s="28"/>
      <c r="D110" s="28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2:13" ht="15">
      <c r="B111" s="12" t="s">
        <v>120</v>
      </c>
      <c r="C111" s="12"/>
      <c r="D111" s="12"/>
      <c r="E111"/>
      <c r="F111"/>
      <c r="G111"/>
      <c r="L111"/>
      <c r="M111"/>
    </row>
    <row r="112" spans="1:13" ht="15">
      <c r="A112" s="20"/>
      <c r="B112" s="29" t="s">
        <v>68</v>
      </c>
      <c r="C112" s="20"/>
      <c r="D112" s="20"/>
      <c r="E112" s="21"/>
      <c r="F112" s="21"/>
      <c r="G112" s="36"/>
      <c r="H112" s="20"/>
      <c r="I112" s="20"/>
      <c r="J112" s="20"/>
      <c r="K112" s="20"/>
      <c r="L112" s="21"/>
      <c r="M112" s="21"/>
    </row>
    <row r="113" spans="1:13" ht="15.75" thickBot="1">
      <c r="A113" s="20"/>
      <c r="B113" s="29" t="s">
        <v>69</v>
      </c>
      <c r="C113" s="20"/>
      <c r="D113" s="20"/>
      <c r="E113" s="21"/>
      <c r="F113" s="21"/>
      <c r="G113" s="36"/>
      <c r="H113" s="20"/>
      <c r="I113" s="20"/>
      <c r="J113" s="20"/>
      <c r="K113" s="20"/>
      <c r="L113" s="21"/>
      <c r="M113" s="21"/>
    </row>
    <row r="114" spans="1:13" ht="13.5" thickBot="1">
      <c r="A114" s="541" t="s">
        <v>0</v>
      </c>
      <c r="B114" s="482" t="s">
        <v>15</v>
      </c>
      <c r="C114" s="488" t="s">
        <v>8</v>
      </c>
      <c r="D114" s="491" t="s">
        <v>9</v>
      </c>
      <c r="E114" s="492"/>
      <c r="F114" s="493"/>
      <c r="G114" s="553" t="s">
        <v>18</v>
      </c>
      <c r="H114" s="554" t="s">
        <v>19</v>
      </c>
      <c r="I114" s="553" t="s">
        <v>20</v>
      </c>
      <c r="J114" s="491" t="s">
        <v>11</v>
      </c>
      <c r="K114" s="492"/>
      <c r="L114" s="492"/>
      <c r="M114" s="493"/>
    </row>
    <row r="115" spans="1:13" ht="13.5" thickBot="1">
      <c r="A115" s="542"/>
      <c r="B115" s="483"/>
      <c r="C115" s="489"/>
      <c r="D115" s="535" t="s">
        <v>1</v>
      </c>
      <c r="E115" s="537" t="s">
        <v>16</v>
      </c>
      <c r="F115" s="539" t="s">
        <v>17</v>
      </c>
      <c r="G115" s="537"/>
      <c r="H115" s="555"/>
      <c r="I115" s="537"/>
      <c r="J115" s="535" t="s">
        <v>1</v>
      </c>
      <c r="K115" s="551" t="s">
        <v>21</v>
      </c>
      <c r="L115" s="552"/>
      <c r="M115" s="485" t="s">
        <v>10</v>
      </c>
    </row>
    <row r="116" spans="1:13" ht="12.75">
      <c r="A116" s="542"/>
      <c r="B116" s="483"/>
      <c r="C116" s="489"/>
      <c r="D116" s="535"/>
      <c r="E116" s="537"/>
      <c r="F116" s="539"/>
      <c r="G116" s="537"/>
      <c r="H116" s="555"/>
      <c r="I116" s="537"/>
      <c r="J116" s="535"/>
      <c r="K116" s="482" t="s">
        <v>4</v>
      </c>
      <c r="L116" s="482" t="s">
        <v>13</v>
      </c>
      <c r="M116" s="485"/>
    </row>
    <row r="117" spans="1:13" ht="12.75">
      <c r="A117" s="542"/>
      <c r="B117" s="483"/>
      <c r="C117" s="489"/>
      <c r="D117" s="535"/>
      <c r="E117" s="537"/>
      <c r="F117" s="539"/>
      <c r="G117" s="537"/>
      <c r="H117" s="555"/>
      <c r="I117" s="537"/>
      <c r="J117" s="535"/>
      <c r="K117" s="483"/>
      <c r="L117" s="483"/>
      <c r="M117" s="485"/>
    </row>
    <row r="118" spans="1:13" ht="12.75">
      <c r="A118" s="542"/>
      <c r="B118" s="483"/>
      <c r="C118" s="489"/>
      <c r="D118" s="535"/>
      <c r="E118" s="537"/>
      <c r="F118" s="539"/>
      <c r="G118" s="537"/>
      <c r="H118" s="555"/>
      <c r="I118" s="537"/>
      <c r="J118" s="535"/>
      <c r="K118" s="483"/>
      <c r="L118" s="483"/>
      <c r="M118" s="485"/>
    </row>
    <row r="119" spans="1:13" ht="12.75">
      <c r="A119" s="542"/>
      <c r="B119" s="483"/>
      <c r="C119" s="489"/>
      <c r="D119" s="535"/>
      <c r="E119" s="537"/>
      <c r="F119" s="539"/>
      <c r="G119" s="537"/>
      <c r="H119" s="555"/>
      <c r="I119" s="537"/>
      <c r="J119" s="535"/>
      <c r="K119" s="483"/>
      <c r="L119" s="483"/>
      <c r="M119" s="485"/>
    </row>
    <row r="120" spans="1:13" ht="13.5" thickBot="1">
      <c r="A120" s="543"/>
      <c r="B120" s="484"/>
      <c r="C120" s="490"/>
      <c r="D120" s="536"/>
      <c r="E120" s="538"/>
      <c r="F120" s="540"/>
      <c r="G120" s="538"/>
      <c r="H120" s="556"/>
      <c r="I120" s="538"/>
      <c r="J120" s="536"/>
      <c r="K120" s="484"/>
      <c r="L120" s="484"/>
      <c r="M120" s="486"/>
    </row>
    <row r="121" spans="1:13" ht="13.5" thickBot="1">
      <c r="A121" s="23"/>
      <c r="B121" s="25" t="s">
        <v>7</v>
      </c>
      <c r="C121" s="26"/>
      <c r="D121" s="24"/>
      <c r="E121" s="37"/>
      <c r="F121" s="37"/>
      <c r="G121" s="37"/>
      <c r="H121" s="24"/>
      <c r="I121" s="24"/>
      <c r="J121" s="24"/>
      <c r="K121" s="24"/>
      <c r="L121" s="37"/>
      <c r="M121" s="35"/>
    </row>
    <row r="122" spans="1:13" s="167" customFormat="1" ht="15.75" thickBot="1">
      <c r="A122" s="476" t="s">
        <v>36</v>
      </c>
      <c r="B122" s="477"/>
      <c r="C122" s="477"/>
      <c r="D122" s="477"/>
      <c r="E122" s="477"/>
      <c r="F122" s="477"/>
      <c r="G122" s="477"/>
      <c r="H122" s="477"/>
      <c r="I122" s="477"/>
      <c r="J122" s="477"/>
      <c r="K122" s="477"/>
      <c r="L122" s="477"/>
      <c r="M122" s="478"/>
    </row>
    <row r="123" spans="1:13" s="167" customFormat="1" ht="12.75">
      <c r="A123" s="166">
        <v>1</v>
      </c>
      <c r="B123" s="225" t="s">
        <v>65</v>
      </c>
      <c r="C123" s="93" t="s">
        <v>39</v>
      </c>
      <c r="D123" s="164">
        <v>3</v>
      </c>
      <c r="E123" s="165">
        <f>(K123+L123+M123)/27</f>
        <v>1</v>
      </c>
      <c r="F123" s="165">
        <f>D123-E123</f>
        <v>2</v>
      </c>
      <c r="G123" s="165">
        <f>(L123+M123)/27</f>
        <v>0.4444444444444444</v>
      </c>
      <c r="H123" s="88" t="s">
        <v>26</v>
      </c>
      <c r="I123" s="93" t="s">
        <v>5</v>
      </c>
      <c r="J123" s="163">
        <f>K123+L123</f>
        <v>25</v>
      </c>
      <c r="K123" s="190">
        <v>15</v>
      </c>
      <c r="L123" s="163">
        <v>10</v>
      </c>
      <c r="M123" s="191">
        <v>2</v>
      </c>
    </row>
    <row r="124" spans="1:13" s="167" customFormat="1" ht="13.5" thickBot="1">
      <c r="A124" s="226">
        <v>2</v>
      </c>
      <c r="B124" s="227" t="s">
        <v>66</v>
      </c>
      <c r="C124" s="107" t="s">
        <v>39</v>
      </c>
      <c r="D124" s="228">
        <v>3</v>
      </c>
      <c r="E124" s="170">
        <f>(K124+L124+M124)/27</f>
        <v>0.8148148148148148</v>
      </c>
      <c r="F124" s="170">
        <f>D124-E124</f>
        <v>2.185185185185185</v>
      </c>
      <c r="G124" s="170">
        <f>(L124+M124)/27</f>
        <v>0.4444444444444444</v>
      </c>
      <c r="H124" s="108" t="s">
        <v>126</v>
      </c>
      <c r="I124" s="107" t="s">
        <v>5</v>
      </c>
      <c r="J124" s="168">
        <f>K124+L124</f>
        <v>20</v>
      </c>
      <c r="K124" s="199">
        <v>10</v>
      </c>
      <c r="L124" s="168">
        <v>10</v>
      </c>
      <c r="M124" s="171">
        <v>2</v>
      </c>
    </row>
    <row r="125" spans="1:13" s="167" customFormat="1" ht="12.75">
      <c r="A125" s="470" t="s">
        <v>23</v>
      </c>
      <c r="B125" s="471"/>
      <c r="C125" s="229"/>
      <c r="D125" s="230">
        <f>SUM(D123:D124)</f>
        <v>6</v>
      </c>
      <c r="E125" s="231">
        <f>SUM(E123:E124)</f>
        <v>1.8148148148148149</v>
      </c>
      <c r="F125" s="231">
        <f>SUM(F123:F124)</f>
        <v>4.185185185185185</v>
      </c>
      <c r="G125" s="231">
        <f>SUM(G123:G124)</f>
        <v>0.8888888888888888</v>
      </c>
      <c r="H125" s="233" t="s">
        <v>12</v>
      </c>
      <c r="I125" s="234" t="s">
        <v>12</v>
      </c>
      <c r="J125" s="233">
        <f>SUM(J123:J124)</f>
        <v>45</v>
      </c>
      <c r="K125" s="233">
        <f>SUM(K123:K124)</f>
        <v>25</v>
      </c>
      <c r="L125" s="233">
        <f>SUM(L123:L124)</f>
        <v>20</v>
      </c>
      <c r="M125" s="233">
        <f>SUM(M123:M124)</f>
        <v>4</v>
      </c>
    </row>
    <row r="126" spans="1:13" s="167" customFormat="1" ht="12.75">
      <c r="A126" s="470" t="s">
        <v>27</v>
      </c>
      <c r="B126" s="479"/>
      <c r="C126" s="235"/>
      <c r="D126" s="236"/>
      <c r="E126" s="236"/>
      <c r="F126" s="236"/>
      <c r="G126" s="236">
        <f>G125</f>
        <v>0.8888888888888888</v>
      </c>
      <c r="H126" s="237" t="s">
        <v>12</v>
      </c>
      <c r="I126" s="238" t="s">
        <v>12</v>
      </c>
      <c r="J126" s="237"/>
      <c r="K126" s="237"/>
      <c r="L126" s="237">
        <f>L125</f>
        <v>20</v>
      </c>
      <c r="M126" s="238"/>
    </row>
    <row r="127" spans="1:13" s="167" customFormat="1" ht="13.5" thickBot="1">
      <c r="A127" s="480" t="s">
        <v>28</v>
      </c>
      <c r="B127" s="481"/>
      <c r="C127" s="239"/>
      <c r="D127" s="240"/>
      <c r="E127" s="241"/>
      <c r="F127" s="241"/>
      <c r="G127" s="241"/>
      <c r="H127" s="240" t="s">
        <v>12</v>
      </c>
      <c r="I127" s="242" t="s">
        <v>12</v>
      </c>
      <c r="J127" s="240"/>
      <c r="K127" s="240"/>
      <c r="L127" s="240"/>
      <c r="M127" s="242"/>
    </row>
    <row r="128" spans="1:13" s="167" customFormat="1" ht="15.75" thickBot="1">
      <c r="A128" s="455" t="s">
        <v>58</v>
      </c>
      <c r="B128" s="456"/>
      <c r="C128" s="456"/>
      <c r="D128" s="456"/>
      <c r="E128" s="456"/>
      <c r="F128" s="456"/>
      <c r="G128" s="456"/>
      <c r="H128" s="456"/>
      <c r="I128" s="456"/>
      <c r="J128" s="456"/>
      <c r="K128" s="456"/>
      <c r="L128" s="456"/>
      <c r="M128" s="457"/>
    </row>
    <row r="129" spans="1:13" s="167" customFormat="1" ht="12.75">
      <c r="A129" s="243">
        <v>1</v>
      </c>
      <c r="B129" s="244" t="s">
        <v>51</v>
      </c>
      <c r="C129" s="245" t="s">
        <v>39</v>
      </c>
      <c r="D129" s="246">
        <v>3</v>
      </c>
      <c r="E129" s="438">
        <f>(K129+L129+M129)/27</f>
        <v>0.8148148148148148</v>
      </c>
      <c r="F129" s="438">
        <f>D129-E129</f>
        <v>2.185185185185185</v>
      </c>
      <c r="G129" s="247">
        <f>(L129+M129)/27</f>
        <v>0.4444444444444444</v>
      </c>
      <c r="H129" s="248" t="s">
        <v>26</v>
      </c>
      <c r="I129" s="249" t="s">
        <v>5</v>
      </c>
      <c r="J129" s="441">
        <f>K129+L129</f>
        <v>20</v>
      </c>
      <c r="K129" s="251">
        <v>10</v>
      </c>
      <c r="L129" s="250">
        <v>10</v>
      </c>
      <c r="M129" s="191">
        <v>2</v>
      </c>
    </row>
    <row r="130" spans="1:13" s="167" customFormat="1" ht="12.75">
      <c r="A130" s="252">
        <v>2</v>
      </c>
      <c r="B130" s="253" t="s">
        <v>71</v>
      </c>
      <c r="C130" s="254" t="s">
        <v>39</v>
      </c>
      <c r="D130" s="255">
        <v>2.5</v>
      </c>
      <c r="E130" s="439">
        <f aca="true" t="shared" si="4" ref="E130:E135">(K130+L130+M130)/27</f>
        <v>0.8148148148148148</v>
      </c>
      <c r="F130" s="439">
        <f aca="true" t="shared" si="5" ref="F130:F135">D130-E130</f>
        <v>1.6851851851851851</v>
      </c>
      <c r="G130" s="439">
        <f aca="true" t="shared" si="6" ref="G130:G135">(L130+M130)/27</f>
        <v>0.4444444444444444</v>
      </c>
      <c r="H130" s="96" t="s">
        <v>126</v>
      </c>
      <c r="I130" s="254" t="s">
        <v>5</v>
      </c>
      <c r="J130" s="257">
        <f aca="true" t="shared" si="7" ref="J130:J135">K130+L130</f>
        <v>20</v>
      </c>
      <c r="K130" s="258">
        <v>10</v>
      </c>
      <c r="L130" s="257">
        <v>10</v>
      </c>
      <c r="M130" s="195">
        <v>2</v>
      </c>
    </row>
    <row r="131" spans="1:13" s="167" customFormat="1" ht="12.75">
      <c r="A131" s="252">
        <v>3</v>
      </c>
      <c r="B131" s="253" t="s">
        <v>73</v>
      </c>
      <c r="C131" s="254" t="s">
        <v>39</v>
      </c>
      <c r="D131" s="255">
        <v>2.5</v>
      </c>
      <c r="E131" s="439">
        <f t="shared" si="4"/>
        <v>0.8148148148148148</v>
      </c>
      <c r="F131" s="439">
        <f t="shared" si="5"/>
        <v>1.6851851851851851</v>
      </c>
      <c r="G131" s="439">
        <f t="shared" si="6"/>
        <v>0.4444444444444444</v>
      </c>
      <c r="H131" s="96" t="s">
        <v>126</v>
      </c>
      <c r="I131" s="254" t="s">
        <v>5</v>
      </c>
      <c r="J131" s="257">
        <f t="shared" si="7"/>
        <v>20</v>
      </c>
      <c r="K131" s="258">
        <v>10</v>
      </c>
      <c r="L131" s="257">
        <v>10</v>
      </c>
      <c r="M131" s="195">
        <v>2</v>
      </c>
    </row>
    <row r="132" spans="1:13" s="167" customFormat="1" ht="12.75">
      <c r="A132" s="252">
        <v>4</v>
      </c>
      <c r="B132" s="253" t="s">
        <v>74</v>
      </c>
      <c r="C132" s="254" t="s">
        <v>39</v>
      </c>
      <c r="D132" s="255">
        <v>2.5</v>
      </c>
      <c r="E132" s="439">
        <f t="shared" si="4"/>
        <v>0.8148148148148148</v>
      </c>
      <c r="F132" s="439">
        <f t="shared" si="5"/>
        <v>1.6851851851851851</v>
      </c>
      <c r="G132" s="439">
        <f t="shared" si="6"/>
        <v>0.4444444444444444</v>
      </c>
      <c r="H132" s="96" t="s">
        <v>126</v>
      </c>
      <c r="I132" s="254" t="s">
        <v>5</v>
      </c>
      <c r="J132" s="257">
        <f t="shared" si="7"/>
        <v>20</v>
      </c>
      <c r="K132" s="258">
        <v>10</v>
      </c>
      <c r="L132" s="257">
        <v>10</v>
      </c>
      <c r="M132" s="195">
        <v>2</v>
      </c>
    </row>
    <row r="133" spans="1:13" s="167" customFormat="1" ht="12.75">
      <c r="A133" s="252">
        <v>5</v>
      </c>
      <c r="B133" s="253" t="s">
        <v>75</v>
      </c>
      <c r="C133" s="254" t="s">
        <v>39</v>
      </c>
      <c r="D133" s="255">
        <v>2.5</v>
      </c>
      <c r="E133" s="439">
        <f t="shared" si="4"/>
        <v>0.8148148148148148</v>
      </c>
      <c r="F133" s="439">
        <f t="shared" si="5"/>
        <v>1.6851851851851851</v>
      </c>
      <c r="G133" s="439">
        <f t="shared" si="6"/>
        <v>0.4444444444444444</v>
      </c>
      <c r="H133" s="256" t="s">
        <v>26</v>
      </c>
      <c r="I133" s="254" t="s">
        <v>5</v>
      </c>
      <c r="J133" s="257">
        <f t="shared" si="7"/>
        <v>20</v>
      </c>
      <c r="K133" s="258">
        <v>10</v>
      </c>
      <c r="L133" s="257">
        <v>10</v>
      </c>
      <c r="M133" s="195">
        <v>2</v>
      </c>
    </row>
    <row r="134" spans="1:13" s="167" customFormat="1" ht="24">
      <c r="A134" s="252">
        <v>6</v>
      </c>
      <c r="B134" s="259" t="s">
        <v>110</v>
      </c>
      <c r="C134" s="254" t="s">
        <v>39</v>
      </c>
      <c r="D134" s="255">
        <v>5.5</v>
      </c>
      <c r="E134" s="439">
        <f t="shared" si="4"/>
        <v>0.7037037037037037</v>
      </c>
      <c r="F134" s="439">
        <f t="shared" si="5"/>
        <v>4.796296296296296</v>
      </c>
      <c r="G134" s="439">
        <f t="shared" si="6"/>
        <v>0.7037037037037037</v>
      </c>
      <c r="H134" s="96" t="s">
        <v>126</v>
      </c>
      <c r="I134" s="254" t="s">
        <v>5</v>
      </c>
      <c r="J134" s="257">
        <f t="shared" si="7"/>
        <v>15</v>
      </c>
      <c r="K134" s="258"/>
      <c r="L134" s="257">
        <v>15</v>
      </c>
      <c r="M134" s="195">
        <v>4</v>
      </c>
    </row>
    <row r="135" spans="1:13" s="167" customFormat="1" ht="13.5" thickBot="1">
      <c r="A135" s="260">
        <v>7</v>
      </c>
      <c r="B135" s="261" t="s">
        <v>122</v>
      </c>
      <c r="C135" s="262" t="s">
        <v>39</v>
      </c>
      <c r="D135" s="430">
        <v>4.75</v>
      </c>
      <c r="E135" s="440">
        <f t="shared" si="4"/>
        <v>0.8148148148148148</v>
      </c>
      <c r="F135" s="440">
        <f t="shared" si="5"/>
        <v>3.935185185185185</v>
      </c>
      <c r="G135" s="440">
        <f t="shared" si="6"/>
        <v>0.07407407407407407</v>
      </c>
      <c r="H135" s="96" t="s">
        <v>126</v>
      </c>
      <c r="I135" s="264" t="s">
        <v>6</v>
      </c>
      <c r="J135" s="265">
        <f t="shared" si="7"/>
        <v>20</v>
      </c>
      <c r="K135" s="266">
        <v>20</v>
      </c>
      <c r="L135" s="265"/>
      <c r="M135" s="171">
        <v>2</v>
      </c>
    </row>
    <row r="136" spans="1:13" s="167" customFormat="1" ht="12.75">
      <c r="A136" s="470" t="s">
        <v>23</v>
      </c>
      <c r="B136" s="471"/>
      <c r="C136" s="267"/>
      <c r="D136" s="232">
        <f>SUM(D129:D135)</f>
        <v>23.25</v>
      </c>
      <c r="E136" s="232">
        <f>SUM(E129:E135)</f>
        <v>5.592592592592592</v>
      </c>
      <c r="F136" s="232">
        <f>SUM(F129:F135)</f>
        <v>17.657407407407405</v>
      </c>
      <c r="G136" s="232">
        <f>SUM(G129:G135)</f>
        <v>3</v>
      </c>
      <c r="H136" s="233" t="s">
        <v>12</v>
      </c>
      <c r="I136" s="234" t="s">
        <v>12</v>
      </c>
      <c r="J136" s="233">
        <f>SUM(J129:J135)</f>
        <v>135</v>
      </c>
      <c r="K136" s="233">
        <f>SUM(K129:K135)</f>
        <v>70</v>
      </c>
      <c r="L136" s="233">
        <f>SUM(L129:L135)</f>
        <v>65</v>
      </c>
      <c r="M136" s="233">
        <f>SUM(M129:M135)</f>
        <v>16</v>
      </c>
    </row>
    <row r="137" spans="1:13" s="167" customFormat="1" ht="12.75">
      <c r="A137" s="470" t="s">
        <v>27</v>
      </c>
      <c r="B137" s="479"/>
      <c r="C137" s="235"/>
      <c r="D137" s="268"/>
      <c r="E137" s="236"/>
      <c r="F137" s="236"/>
      <c r="G137" s="236">
        <f>G136</f>
        <v>3</v>
      </c>
      <c r="H137" s="237" t="s">
        <v>12</v>
      </c>
      <c r="I137" s="238" t="s">
        <v>12</v>
      </c>
      <c r="J137" s="237"/>
      <c r="K137" s="237"/>
      <c r="L137" s="237">
        <f>L136</f>
        <v>65</v>
      </c>
      <c r="M137" s="238"/>
    </row>
    <row r="138" spans="1:13" s="167" customFormat="1" ht="13.5" thickBot="1">
      <c r="A138" s="480" t="s">
        <v>28</v>
      </c>
      <c r="B138" s="481"/>
      <c r="C138" s="239"/>
      <c r="D138" s="241">
        <f>D135</f>
        <v>4.75</v>
      </c>
      <c r="E138" s="241">
        <f>E135</f>
        <v>0.8148148148148148</v>
      </c>
      <c r="F138" s="241">
        <f>F135</f>
        <v>3.935185185185185</v>
      </c>
      <c r="G138" s="241">
        <f>G135</f>
        <v>0.07407407407407407</v>
      </c>
      <c r="H138" s="240" t="s">
        <v>12</v>
      </c>
      <c r="I138" s="242" t="s">
        <v>12</v>
      </c>
      <c r="J138" s="240">
        <f>J135</f>
        <v>20</v>
      </c>
      <c r="K138" s="240">
        <f>K135</f>
        <v>20</v>
      </c>
      <c r="L138" s="240">
        <f>L135</f>
        <v>0</v>
      </c>
      <c r="M138" s="240">
        <f>M135</f>
        <v>2</v>
      </c>
    </row>
    <row r="139" spans="1:13" s="167" customFormat="1" ht="15.75" thickBot="1">
      <c r="A139" s="463" t="s">
        <v>37</v>
      </c>
      <c r="B139" s="464"/>
      <c r="C139" s="269"/>
      <c r="D139" s="206"/>
      <c r="E139" s="207"/>
      <c r="F139" s="207"/>
      <c r="G139" s="207"/>
      <c r="H139" s="206"/>
      <c r="I139" s="206"/>
      <c r="J139" s="206"/>
      <c r="K139" s="206"/>
      <c r="L139" s="207"/>
      <c r="M139" s="208"/>
    </row>
    <row r="140" spans="1:13" s="167" customFormat="1" ht="12.75">
      <c r="A140" s="185">
        <v>1</v>
      </c>
      <c r="B140" s="270" t="s">
        <v>104</v>
      </c>
      <c r="C140" s="88" t="s">
        <v>39</v>
      </c>
      <c r="D140" s="193">
        <v>0.25</v>
      </c>
      <c r="E140" s="193">
        <f>(K140+L140+5)/27.5</f>
        <v>0.2545454545454545</v>
      </c>
      <c r="F140" s="271"/>
      <c r="G140" s="271"/>
      <c r="H140" s="96" t="s">
        <v>22</v>
      </c>
      <c r="I140" s="185" t="s">
        <v>5</v>
      </c>
      <c r="J140" s="185">
        <v>2</v>
      </c>
      <c r="K140" s="185">
        <v>2</v>
      </c>
      <c r="L140" s="185"/>
      <c r="M140" s="195"/>
    </row>
    <row r="141" spans="1:13" s="167" customFormat="1" ht="13.5" thickBot="1">
      <c r="A141" s="84">
        <v>2</v>
      </c>
      <c r="B141" s="213" t="s">
        <v>40</v>
      </c>
      <c r="C141" s="86" t="s">
        <v>39</v>
      </c>
      <c r="D141" s="272">
        <v>0.5</v>
      </c>
      <c r="E141" s="193">
        <v>0.5</v>
      </c>
      <c r="F141" s="271"/>
      <c r="G141" s="271"/>
      <c r="H141" s="86" t="s">
        <v>22</v>
      </c>
      <c r="I141" s="84" t="s">
        <v>5</v>
      </c>
      <c r="J141" s="84">
        <v>4</v>
      </c>
      <c r="K141" s="84">
        <v>4</v>
      </c>
      <c r="L141" s="84"/>
      <c r="M141" s="273"/>
    </row>
    <row r="142" spans="1:13" s="167" customFormat="1" ht="12.75">
      <c r="A142" s="465" t="s">
        <v>23</v>
      </c>
      <c r="B142" s="466"/>
      <c r="C142" s="172"/>
      <c r="D142" s="174">
        <f>SUM(D140:D141)</f>
        <v>0.75</v>
      </c>
      <c r="E142" s="174">
        <f>SUM(E140:E141)</f>
        <v>0.7545454545454545</v>
      </c>
      <c r="F142" s="173"/>
      <c r="G142" s="173"/>
      <c r="H142" s="175" t="s">
        <v>12</v>
      </c>
      <c r="I142" s="176" t="s">
        <v>12</v>
      </c>
      <c r="J142" s="175">
        <f>SUM(J140:J141)</f>
        <v>6</v>
      </c>
      <c r="K142" s="175">
        <f>SUM(K140:K141)</f>
        <v>6</v>
      </c>
      <c r="L142" s="175"/>
      <c r="M142" s="176"/>
    </row>
    <row r="143" spans="1:13" s="167" customFormat="1" ht="12.75">
      <c r="A143" s="459" t="s">
        <v>27</v>
      </c>
      <c r="B143" s="467"/>
      <c r="C143" s="177"/>
      <c r="D143" s="179"/>
      <c r="E143" s="179"/>
      <c r="F143" s="179"/>
      <c r="G143" s="179"/>
      <c r="H143" s="179" t="s">
        <v>12</v>
      </c>
      <c r="I143" s="180" t="s">
        <v>12</v>
      </c>
      <c r="J143" s="179"/>
      <c r="K143" s="179"/>
      <c r="L143" s="179"/>
      <c r="M143" s="180"/>
    </row>
    <row r="144" spans="1:13" s="167" customFormat="1" ht="13.5" thickBot="1">
      <c r="A144" s="461" t="s">
        <v>28</v>
      </c>
      <c r="B144" s="462"/>
      <c r="C144" s="181"/>
      <c r="D144" s="183"/>
      <c r="E144" s="183"/>
      <c r="F144" s="183"/>
      <c r="G144" s="183"/>
      <c r="H144" s="183" t="s">
        <v>12</v>
      </c>
      <c r="I144" s="184" t="s">
        <v>12</v>
      </c>
      <c r="J144" s="183"/>
      <c r="K144" s="183"/>
      <c r="L144" s="183"/>
      <c r="M144" s="184"/>
    </row>
    <row r="145" spans="1:13" s="167" customFormat="1" ht="15.75" thickBot="1">
      <c r="A145" s="455" t="s">
        <v>42</v>
      </c>
      <c r="B145" s="456"/>
      <c r="C145" s="274"/>
      <c r="D145" s="275"/>
      <c r="E145" s="275"/>
      <c r="F145" s="275"/>
      <c r="G145" s="275"/>
      <c r="H145" s="275"/>
      <c r="I145" s="275"/>
      <c r="J145" s="274"/>
      <c r="K145" s="274"/>
      <c r="L145" s="275"/>
      <c r="M145" s="276"/>
    </row>
    <row r="146" spans="1:13" s="167" customFormat="1" ht="12.75">
      <c r="A146" s="564" t="s">
        <v>24</v>
      </c>
      <c r="B146" s="574"/>
      <c r="C146" s="277"/>
      <c r="D146" s="278"/>
      <c r="E146" s="279"/>
      <c r="F146" s="278"/>
      <c r="G146" s="280"/>
      <c r="H146" s="281"/>
      <c r="I146" s="282"/>
      <c r="J146" s="281"/>
      <c r="K146" s="282"/>
      <c r="L146" s="283"/>
      <c r="M146" s="284"/>
    </row>
    <row r="147" spans="1:13" s="167" customFormat="1" ht="13.5" thickBot="1">
      <c r="A147" s="575" t="s">
        <v>25</v>
      </c>
      <c r="B147" s="576"/>
      <c r="C147" s="285"/>
      <c r="D147" s="286">
        <f>D138+D127</f>
        <v>4.75</v>
      </c>
      <c r="E147" s="286">
        <f>E138+E127</f>
        <v>0.8148148148148148</v>
      </c>
      <c r="F147" s="286">
        <f>F138+F127</f>
        <v>3.935185185185185</v>
      </c>
      <c r="G147" s="286">
        <f>G138+G127</f>
        <v>0.07407407407407407</v>
      </c>
      <c r="H147" s="285"/>
      <c r="I147" s="285"/>
      <c r="J147" s="287">
        <f>J138+J127</f>
        <v>20</v>
      </c>
      <c r="K147" s="288">
        <f>K138+K127</f>
        <v>20</v>
      </c>
      <c r="L147" s="287">
        <f>L138+L127</f>
        <v>0</v>
      </c>
      <c r="M147" s="289">
        <f>M138+M127</f>
        <v>2</v>
      </c>
    </row>
    <row r="148" spans="1:13" s="167" customFormat="1" ht="13.5" thickBot="1">
      <c r="A148" s="568" t="s">
        <v>23</v>
      </c>
      <c r="B148" s="577"/>
      <c r="C148" s="290"/>
      <c r="D148" s="291">
        <f>D136+D125+D142</f>
        <v>30</v>
      </c>
      <c r="E148" s="291">
        <f>E125+E136+E142</f>
        <v>8.16195286195286</v>
      </c>
      <c r="F148" s="291">
        <f>F136+F125</f>
        <v>21.842592592592588</v>
      </c>
      <c r="G148" s="291">
        <f>G136+G125</f>
        <v>3.888888888888889</v>
      </c>
      <c r="H148" s="292"/>
      <c r="I148" s="292"/>
      <c r="J148" s="293">
        <f>J136+J125</f>
        <v>180</v>
      </c>
      <c r="K148" s="293">
        <f>K136+K125</f>
        <v>95</v>
      </c>
      <c r="L148" s="293">
        <f>L136+L125</f>
        <v>85</v>
      </c>
      <c r="M148" s="293">
        <f>M136+M125</f>
        <v>20</v>
      </c>
    </row>
    <row r="149" spans="1:13" s="167" customFormat="1" ht="12.75">
      <c r="A149" s="563" t="s">
        <v>14</v>
      </c>
      <c r="B149" s="563"/>
      <c r="C149" s="563"/>
      <c r="D149" s="563"/>
      <c r="E149" s="563"/>
      <c r="F149" s="563"/>
      <c r="G149" s="563"/>
      <c r="H149" s="294"/>
      <c r="I149" s="295"/>
      <c r="J149" s="295">
        <v>5</v>
      </c>
      <c r="K149" s="295">
        <f>(K148+L148)/5</f>
        <v>36</v>
      </c>
      <c r="L149" s="296"/>
      <c r="M149" s="297"/>
    </row>
    <row r="150" spans="1:13" ht="12.75">
      <c r="A150" s="475" t="s">
        <v>107</v>
      </c>
      <c r="B150" s="475"/>
      <c r="C150" s="475"/>
      <c r="D150" s="475"/>
      <c r="E150" s="475"/>
      <c r="F150" s="298"/>
      <c r="G150" s="297"/>
      <c r="H150" s="294"/>
      <c r="I150" s="295">
        <v>6</v>
      </c>
      <c r="J150" s="295">
        <f>(K148+L148)/6</f>
        <v>30</v>
      </c>
      <c r="K150" s="295"/>
      <c r="L150" s="296"/>
      <c r="M150" s="297"/>
    </row>
    <row r="151" spans="9:12" ht="12.75">
      <c r="I151" s="78"/>
      <c r="J151" s="78"/>
      <c r="K151" s="78"/>
      <c r="L151" s="79"/>
    </row>
    <row r="152" spans="9:12" ht="12.75">
      <c r="I152" s="78"/>
      <c r="J152" s="78"/>
      <c r="K152" s="78"/>
      <c r="L152" s="79"/>
    </row>
    <row r="153" spans="9:12" ht="12.75">
      <c r="I153" s="78"/>
      <c r="J153" s="78"/>
      <c r="K153" s="78"/>
      <c r="L153" s="79"/>
    </row>
    <row r="154" spans="1:13" ht="15.75">
      <c r="A154" s="458" t="s">
        <v>49</v>
      </c>
      <c r="B154" s="458"/>
      <c r="C154" s="458"/>
      <c r="D154" s="458"/>
      <c r="E154" s="458"/>
      <c r="F154" s="458"/>
      <c r="G154" s="458"/>
      <c r="H154" s="458"/>
      <c r="I154" s="458"/>
      <c r="J154" s="458"/>
      <c r="K154" s="458"/>
      <c r="L154" s="458"/>
      <c r="M154" s="458"/>
    </row>
    <row r="155" spans="1:13" ht="15.75">
      <c r="A155" s="487" t="s">
        <v>105</v>
      </c>
      <c r="B155" s="487"/>
      <c r="C155" s="487"/>
      <c r="D155" s="487"/>
      <c r="E155" s="487"/>
      <c r="F155" s="487"/>
      <c r="G155" s="487"/>
      <c r="H155" s="487"/>
      <c r="I155" s="487"/>
      <c r="J155" s="487"/>
      <c r="K155" s="487"/>
      <c r="L155" s="487"/>
      <c r="M155" s="487"/>
    </row>
    <row r="156" spans="1:13" ht="15">
      <c r="A156" s="21"/>
      <c r="B156" s="27" t="s">
        <v>29</v>
      </c>
      <c r="C156" s="20"/>
      <c r="D156" s="20"/>
      <c r="E156" s="21"/>
      <c r="F156" s="21"/>
      <c r="G156" s="21"/>
      <c r="H156" s="20"/>
      <c r="I156" s="20"/>
      <c r="J156" s="20"/>
      <c r="K156" s="20"/>
      <c r="L156" s="21"/>
      <c r="M156" s="21"/>
    </row>
    <row r="157" spans="1:13" ht="15">
      <c r="A157" s="20"/>
      <c r="B157" s="28" t="s">
        <v>89</v>
      </c>
      <c r="C157" s="28"/>
      <c r="D157" s="28"/>
      <c r="E157" s="21"/>
      <c r="F157" s="445" t="s">
        <v>123</v>
      </c>
      <c r="G157" s="21"/>
      <c r="H157" s="20"/>
      <c r="I157" s="20"/>
      <c r="J157" s="20"/>
      <c r="K157" s="20"/>
      <c r="L157" s="21"/>
      <c r="M157" s="21"/>
    </row>
    <row r="158" spans="1:13" ht="15">
      <c r="A158" s="20"/>
      <c r="B158" s="28" t="s">
        <v>46</v>
      </c>
      <c r="C158" s="28"/>
      <c r="D158" s="28"/>
      <c r="E158" s="21"/>
      <c r="F158" s="446" t="s">
        <v>124</v>
      </c>
      <c r="G158" s="21"/>
      <c r="H158" s="20"/>
      <c r="I158" s="20"/>
      <c r="J158" s="20"/>
      <c r="K158" s="20"/>
      <c r="L158" s="21"/>
      <c r="M158" s="21"/>
    </row>
    <row r="159" spans="1:13" ht="15">
      <c r="A159" s="20"/>
      <c r="B159" s="28" t="s">
        <v>47</v>
      </c>
      <c r="C159" s="28"/>
      <c r="D159" s="28"/>
      <c r="E159" s="21"/>
      <c r="F159" s="21"/>
      <c r="G159" s="21"/>
      <c r="H159" s="20"/>
      <c r="I159" s="20"/>
      <c r="J159" s="20"/>
      <c r="K159" s="20"/>
      <c r="L159" s="21"/>
      <c r="M159" s="21"/>
    </row>
    <row r="160" spans="1:13" ht="15">
      <c r="A160" s="20"/>
      <c r="B160" s="28" t="s">
        <v>31</v>
      </c>
      <c r="C160" s="28"/>
      <c r="D160" s="28"/>
      <c r="E160" s="21"/>
      <c r="F160" s="21"/>
      <c r="G160" s="21"/>
      <c r="H160" s="20"/>
      <c r="I160" s="20"/>
      <c r="J160" s="20"/>
      <c r="K160" s="20"/>
      <c r="L160" s="21"/>
      <c r="M160" s="21"/>
    </row>
    <row r="161" spans="1:13" ht="15">
      <c r="A161" s="20"/>
      <c r="B161" s="28" t="s">
        <v>119</v>
      </c>
      <c r="C161" s="28"/>
      <c r="D161" s="28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2:13" ht="15">
      <c r="B162" s="12" t="s">
        <v>120</v>
      </c>
      <c r="C162" s="12"/>
      <c r="D162" s="12"/>
      <c r="E162"/>
      <c r="F162"/>
      <c r="G162"/>
      <c r="L162"/>
      <c r="M162"/>
    </row>
    <row r="163" spans="1:13" ht="15">
      <c r="A163" s="20"/>
      <c r="B163" s="29" t="s">
        <v>68</v>
      </c>
      <c r="C163" s="20"/>
      <c r="D163" s="20"/>
      <c r="E163" s="21"/>
      <c r="F163" s="21"/>
      <c r="G163" s="36"/>
      <c r="H163" s="20"/>
      <c r="I163" s="20"/>
      <c r="J163" s="20"/>
      <c r="K163" s="20"/>
      <c r="L163" s="21"/>
      <c r="M163" s="21"/>
    </row>
    <row r="164" spans="1:13" ht="15.75" thickBot="1">
      <c r="A164" s="20"/>
      <c r="B164" s="29" t="s">
        <v>76</v>
      </c>
      <c r="C164" s="20"/>
      <c r="D164" s="20"/>
      <c r="E164" s="21"/>
      <c r="F164" s="21"/>
      <c r="G164" s="36"/>
      <c r="H164" s="20"/>
      <c r="I164" s="20"/>
      <c r="J164" s="20"/>
      <c r="K164" s="20"/>
      <c r="L164" s="21"/>
      <c r="M164" s="21"/>
    </row>
    <row r="165" spans="1:13" ht="13.5" thickBot="1">
      <c r="A165" s="541" t="s">
        <v>0</v>
      </c>
      <c r="B165" s="482" t="s">
        <v>15</v>
      </c>
      <c r="C165" s="488" t="s">
        <v>8</v>
      </c>
      <c r="D165" s="491" t="s">
        <v>9</v>
      </c>
      <c r="E165" s="492"/>
      <c r="F165" s="493"/>
      <c r="G165" s="553" t="s">
        <v>18</v>
      </c>
      <c r="H165" s="554" t="s">
        <v>19</v>
      </c>
      <c r="I165" s="553" t="s">
        <v>20</v>
      </c>
      <c r="J165" s="491" t="s">
        <v>11</v>
      </c>
      <c r="K165" s="492"/>
      <c r="L165" s="492"/>
      <c r="M165" s="493"/>
    </row>
    <row r="166" spans="1:13" ht="13.5" thickBot="1">
      <c r="A166" s="542"/>
      <c r="B166" s="483"/>
      <c r="C166" s="489"/>
      <c r="D166" s="535" t="s">
        <v>1</v>
      </c>
      <c r="E166" s="537" t="s">
        <v>16</v>
      </c>
      <c r="F166" s="539" t="s">
        <v>17</v>
      </c>
      <c r="G166" s="537"/>
      <c r="H166" s="555"/>
      <c r="I166" s="537"/>
      <c r="J166" s="535" t="s">
        <v>1</v>
      </c>
      <c r="K166" s="578" t="s">
        <v>21</v>
      </c>
      <c r="L166" s="579"/>
      <c r="M166" s="485" t="s">
        <v>10</v>
      </c>
    </row>
    <row r="167" spans="1:13" ht="12.75">
      <c r="A167" s="542"/>
      <c r="B167" s="483"/>
      <c r="C167" s="489"/>
      <c r="D167" s="535"/>
      <c r="E167" s="537"/>
      <c r="F167" s="539"/>
      <c r="G167" s="537"/>
      <c r="H167" s="555"/>
      <c r="I167" s="537"/>
      <c r="J167" s="535"/>
      <c r="K167" s="482" t="s">
        <v>4</v>
      </c>
      <c r="L167" s="482" t="s">
        <v>13</v>
      </c>
      <c r="M167" s="485"/>
    </row>
    <row r="168" spans="1:13" ht="12.75">
      <c r="A168" s="542"/>
      <c r="B168" s="483"/>
      <c r="C168" s="489"/>
      <c r="D168" s="535"/>
      <c r="E168" s="537"/>
      <c r="F168" s="539"/>
      <c r="G168" s="537"/>
      <c r="H168" s="555"/>
      <c r="I168" s="537"/>
      <c r="J168" s="535"/>
      <c r="K168" s="483"/>
      <c r="L168" s="483"/>
      <c r="M168" s="485"/>
    </row>
    <row r="169" spans="1:13" ht="12.75">
      <c r="A169" s="542"/>
      <c r="B169" s="483"/>
      <c r="C169" s="489"/>
      <c r="D169" s="535"/>
      <c r="E169" s="537"/>
      <c r="F169" s="539"/>
      <c r="G169" s="537"/>
      <c r="H169" s="555"/>
      <c r="I169" s="537"/>
      <c r="J169" s="535"/>
      <c r="K169" s="483"/>
      <c r="L169" s="483"/>
      <c r="M169" s="485"/>
    </row>
    <row r="170" spans="1:13" ht="12.75">
      <c r="A170" s="542"/>
      <c r="B170" s="483"/>
      <c r="C170" s="489"/>
      <c r="D170" s="535"/>
      <c r="E170" s="537"/>
      <c r="F170" s="539"/>
      <c r="G170" s="537"/>
      <c r="H170" s="555"/>
      <c r="I170" s="537"/>
      <c r="J170" s="535"/>
      <c r="K170" s="483"/>
      <c r="L170" s="483"/>
      <c r="M170" s="485"/>
    </row>
    <row r="171" spans="1:13" s="49" customFormat="1" ht="13.5" thickBot="1">
      <c r="A171" s="543"/>
      <c r="B171" s="484"/>
      <c r="C171" s="490"/>
      <c r="D171" s="536"/>
      <c r="E171" s="538"/>
      <c r="F171" s="540"/>
      <c r="G171" s="538"/>
      <c r="H171" s="556"/>
      <c r="I171" s="538"/>
      <c r="J171" s="536"/>
      <c r="K171" s="484"/>
      <c r="L171" s="484"/>
      <c r="M171" s="486"/>
    </row>
    <row r="172" spans="1:13" s="49" customFormat="1" ht="13.5" thickBot="1">
      <c r="A172" s="69"/>
      <c r="B172" s="25" t="s">
        <v>7</v>
      </c>
      <c r="C172" s="26"/>
      <c r="D172" s="26"/>
      <c r="E172" s="70"/>
      <c r="F172" s="70"/>
      <c r="G172" s="70"/>
      <c r="H172" s="26"/>
      <c r="I172" s="26"/>
      <c r="J172" s="26"/>
      <c r="K172" s="26"/>
      <c r="L172" s="70"/>
      <c r="M172" s="71"/>
    </row>
    <row r="173" spans="1:13" s="95" customFormat="1" ht="13.5" thickBot="1">
      <c r="A173" s="558" t="s">
        <v>36</v>
      </c>
      <c r="B173" s="559"/>
      <c r="C173" s="559"/>
      <c r="D173" s="559"/>
      <c r="E173" s="559"/>
      <c r="F173" s="559"/>
      <c r="G173" s="559"/>
      <c r="H173" s="559"/>
      <c r="I173" s="559"/>
      <c r="J173" s="559"/>
      <c r="K173" s="559"/>
      <c r="L173" s="559"/>
      <c r="M173" s="560"/>
    </row>
    <row r="174" spans="1:13" s="95" customFormat="1" ht="13.5" thickBot="1">
      <c r="A174" s="299">
        <v>1</v>
      </c>
      <c r="B174" s="300" t="s">
        <v>70</v>
      </c>
      <c r="C174" s="301" t="s">
        <v>43</v>
      </c>
      <c r="D174" s="302">
        <v>2</v>
      </c>
      <c r="E174" s="303">
        <f>(K174+L174+M174)/27</f>
        <v>1.1851851851851851</v>
      </c>
      <c r="F174" s="303">
        <f>D174-E174</f>
        <v>0.8148148148148149</v>
      </c>
      <c r="G174" s="303">
        <f>(L174+M174)/27</f>
        <v>1.1851851851851851</v>
      </c>
      <c r="H174" s="96" t="s">
        <v>126</v>
      </c>
      <c r="I174" s="304" t="s">
        <v>5</v>
      </c>
      <c r="J174" s="305">
        <f>K174+L174</f>
        <v>30</v>
      </c>
      <c r="K174" s="299">
        <v>0</v>
      </c>
      <c r="L174" s="301">
        <v>30</v>
      </c>
      <c r="M174" s="86">
        <v>2</v>
      </c>
    </row>
    <row r="175" spans="1:13" s="95" customFormat="1" ht="12.75">
      <c r="A175" s="561" t="s">
        <v>23</v>
      </c>
      <c r="B175" s="562"/>
      <c r="C175" s="306"/>
      <c r="D175" s="307">
        <f>SUM(D174:D174)</f>
        <v>2</v>
      </c>
      <c r="E175" s="308">
        <f>SUM(E174:E174)</f>
        <v>1.1851851851851851</v>
      </c>
      <c r="F175" s="308">
        <f>SUM(F174:F174)</f>
        <v>0.8148148148148149</v>
      </c>
      <c r="G175" s="308">
        <f>SUM(G174:G174)</f>
        <v>1.1851851851851851</v>
      </c>
      <c r="H175" s="309" t="s">
        <v>12</v>
      </c>
      <c r="I175" s="310" t="s">
        <v>12</v>
      </c>
      <c r="J175" s="309">
        <f>SUM(J174:J174)</f>
        <v>30</v>
      </c>
      <c r="K175" s="309">
        <f>SUM(K174:K174)</f>
        <v>0</v>
      </c>
      <c r="L175" s="309">
        <f>SUM(L174:L174)</f>
        <v>30</v>
      </c>
      <c r="M175" s="309">
        <f>SUM(M174:M174)</f>
        <v>2</v>
      </c>
    </row>
    <row r="176" spans="1:13" s="95" customFormat="1" ht="12.75">
      <c r="A176" s="470" t="s">
        <v>24</v>
      </c>
      <c r="B176" s="471"/>
      <c r="C176" s="311"/>
      <c r="D176" s="312"/>
      <c r="E176" s="313"/>
      <c r="F176" s="313"/>
      <c r="G176" s="313">
        <f>G175</f>
        <v>1.1851851851851851</v>
      </c>
      <c r="H176" s="312" t="s">
        <v>12</v>
      </c>
      <c r="I176" s="314" t="s">
        <v>12</v>
      </c>
      <c r="J176" s="312"/>
      <c r="K176" s="312"/>
      <c r="L176" s="312">
        <f>L175</f>
        <v>30</v>
      </c>
      <c r="M176" s="314"/>
    </row>
    <row r="177" spans="1:13" s="95" customFormat="1" ht="13.5" thickBot="1">
      <c r="A177" s="480" t="s">
        <v>28</v>
      </c>
      <c r="B177" s="481"/>
      <c r="C177" s="315"/>
      <c r="D177" s="316"/>
      <c r="E177" s="317"/>
      <c r="F177" s="317"/>
      <c r="G177" s="317"/>
      <c r="H177" s="316" t="s">
        <v>12</v>
      </c>
      <c r="I177" s="318" t="s">
        <v>12</v>
      </c>
      <c r="J177" s="316"/>
      <c r="K177" s="316"/>
      <c r="L177" s="316"/>
      <c r="M177" s="318"/>
    </row>
    <row r="178" spans="1:13" s="95" customFormat="1" ht="13.5" thickBot="1">
      <c r="A178" s="472" t="s">
        <v>58</v>
      </c>
      <c r="B178" s="473"/>
      <c r="C178" s="473"/>
      <c r="D178" s="473"/>
      <c r="E178" s="473"/>
      <c r="F178" s="473"/>
      <c r="G178" s="473"/>
      <c r="H178" s="473"/>
      <c r="I178" s="473"/>
      <c r="J178" s="473"/>
      <c r="K178" s="473"/>
      <c r="L178" s="473"/>
      <c r="M178" s="474"/>
    </row>
    <row r="179" spans="1:13" s="95" customFormat="1" ht="12.75">
      <c r="A179" s="319">
        <v>1</v>
      </c>
      <c r="B179" s="244" t="s">
        <v>72</v>
      </c>
      <c r="C179" s="249" t="s">
        <v>43</v>
      </c>
      <c r="D179" s="320">
        <v>3.5</v>
      </c>
      <c r="E179" s="442">
        <f aca="true" t="shared" si="8" ref="E179:E184">(K179+L179+M179)/27</f>
        <v>0.8148148148148148</v>
      </c>
      <c r="F179" s="442">
        <f aca="true" t="shared" si="9" ref="F179:F184">D179-E179</f>
        <v>2.685185185185185</v>
      </c>
      <c r="G179" s="322">
        <f aca="true" t="shared" si="10" ref="G179:G184">(L179+M179)/27</f>
        <v>0.4444444444444444</v>
      </c>
      <c r="H179" s="248" t="s">
        <v>26</v>
      </c>
      <c r="I179" s="249" t="s">
        <v>5</v>
      </c>
      <c r="J179" s="444">
        <f aca="true" t="shared" si="11" ref="J179:J184">K179+L179</f>
        <v>20</v>
      </c>
      <c r="K179" s="249">
        <v>10</v>
      </c>
      <c r="L179" s="248">
        <v>10</v>
      </c>
      <c r="M179" s="94">
        <v>2</v>
      </c>
    </row>
    <row r="180" spans="1:13" s="95" customFormat="1" ht="12.75">
      <c r="A180" s="323">
        <v>2</v>
      </c>
      <c r="B180" s="253" t="s">
        <v>77</v>
      </c>
      <c r="C180" s="254" t="s">
        <v>43</v>
      </c>
      <c r="D180" s="324">
        <v>2.5</v>
      </c>
      <c r="E180" s="443">
        <f t="shared" si="8"/>
        <v>0.8148148148148148</v>
      </c>
      <c r="F180" s="443">
        <f t="shared" si="9"/>
        <v>1.6851851851851851</v>
      </c>
      <c r="G180" s="443">
        <f t="shared" si="10"/>
        <v>0.4444444444444444</v>
      </c>
      <c r="H180" s="256" t="s">
        <v>26</v>
      </c>
      <c r="I180" s="254" t="s">
        <v>5</v>
      </c>
      <c r="J180" s="256">
        <f t="shared" si="11"/>
        <v>20</v>
      </c>
      <c r="K180" s="254">
        <v>10</v>
      </c>
      <c r="L180" s="256">
        <v>10</v>
      </c>
      <c r="M180" s="102">
        <v>2</v>
      </c>
    </row>
    <row r="181" spans="1:13" s="95" customFormat="1" ht="12.75">
      <c r="A181" s="323">
        <v>3</v>
      </c>
      <c r="B181" s="253" t="s">
        <v>78</v>
      </c>
      <c r="C181" s="254" t="s">
        <v>43</v>
      </c>
      <c r="D181" s="324">
        <v>3.5</v>
      </c>
      <c r="E181" s="443">
        <f t="shared" si="8"/>
        <v>0.8148148148148148</v>
      </c>
      <c r="F181" s="443">
        <f t="shared" si="9"/>
        <v>2.685185185185185</v>
      </c>
      <c r="G181" s="443">
        <f t="shared" si="10"/>
        <v>0.4444444444444444</v>
      </c>
      <c r="H181" s="256" t="s">
        <v>26</v>
      </c>
      <c r="I181" s="254" t="s">
        <v>5</v>
      </c>
      <c r="J181" s="256">
        <f t="shared" si="11"/>
        <v>20</v>
      </c>
      <c r="K181" s="254">
        <v>10</v>
      </c>
      <c r="L181" s="256">
        <v>10</v>
      </c>
      <c r="M181" s="102">
        <v>2</v>
      </c>
    </row>
    <row r="182" spans="1:13" s="95" customFormat="1" ht="12.75">
      <c r="A182" s="323">
        <v>4</v>
      </c>
      <c r="B182" s="253" t="s">
        <v>79</v>
      </c>
      <c r="C182" s="254" t="s">
        <v>43</v>
      </c>
      <c r="D182" s="324">
        <v>2.5</v>
      </c>
      <c r="E182" s="443">
        <f t="shared" si="8"/>
        <v>0.8148148148148148</v>
      </c>
      <c r="F182" s="443">
        <f t="shared" si="9"/>
        <v>1.6851851851851851</v>
      </c>
      <c r="G182" s="443">
        <f t="shared" si="10"/>
        <v>0.4444444444444444</v>
      </c>
      <c r="H182" s="96" t="s">
        <v>126</v>
      </c>
      <c r="I182" s="254" t="s">
        <v>5</v>
      </c>
      <c r="J182" s="256">
        <f t="shared" si="11"/>
        <v>20</v>
      </c>
      <c r="K182" s="254">
        <v>10</v>
      </c>
      <c r="L182" s="256">
        <v>10</v>
      </c>
      <c r="M182" s="102">
        <v>2</v>
      </c>
    </row>
    <row r="183" spans="1:13" s="95" customFormat="1" ht="12.75">
      <c r="A183" s="323">
        <v>5</v>
      </c>
      <c r="B183" s="253" t="s">
        <v>111</v>
      </c>
      <c r="C183" s="254" t="s">
        <v>43</v>
      </c>
      <c r="D183" s="324">
        <v>14</v>
      </c>
      <c r="E183" s="443">
        <f t="shared" si="8"/>
        <v>0.9629629629629629</v>
      </c>
      <c r="F183" s="443">
        <f t="shared" si="9"/>
        <v>13.037037037037036</v>
      </c>
      <c r="G183" s="443">
        <f t="shared" si="10"/>
        <v>0.9629629629629629</v>
      </c>
      <c r="H183" s="96" t="s">
        <v>126</v>
      </c>
      <c r="I183" s="254" t="s">
        <v>5</v>
      </c>
      <c r="J183" s="256">
        <f t="shared" si="11"/>
        <v>20</v>
      </c>
      <c r="K183" s="254"/>
      <c r="L183" s="256">
        <v>20</v>
      </c>
      <c r="M183" s="102">
        <v>6</v>
      </c>
    </row>
    <row r="184" spans="1:13" s="95" customFormat="1" ht="13.5" thickBot="1">
      <c r="A184" s="325">
        <v>6</v>
      </c>
      <c r="B184" s="261" t="s">
        <v>60</v>
      </c>
      <c r="C184" s="264" t="s">
        <v>43</v>
      </c>
      <c r="D184" s="326">
        <v>1.75</v>
      </c>
      <c r="E184" s="326">
        <f t="shared" si="8"/>
        <v>0.4444444444444444</v>
      </c>
      <c r="F184" s="326">
        <f t="shared" si="9"/>
        <v>1.3055555555555556</v>
      </c>
      <c r="G184" s="326">
        <f t="shared" si="10"/>
        <v>0.07407407407407407</v>
      </c>
      <c r="H184" s="108" t="s">
        <v>126</v>
      </c>
      <c r="I184" s="264" t="s">
        <v>6</v>
      </c>
      <c r="J184" s="263">
        <f t="shared" si="11"/>
        <v>10</v>
      </c>
      <c r="K184" s="264">
        <v>10</v>
      </c>
      <c r="L184" s="263"/>
      <c r="M184" s="109">
        <v>2</v>
      </c>
    </row>
    <row r="185" spans="1:13" s="95" customFormat="1" ht="12.75">
      <c r="A185" s="470" t="s">
        <v>23</v>
      </c>
      <c r="B185" s="471"/>
      <c r="C185" s="327"/>
      <c r="D185" s="328">
        <f>SUM(D179:D184)</f>
        <v>27.75</v>
      </c>
      <c r="E185" s="328">
        <f>SUM(E179:E184)</f>
        <v>4.666666666666667</v>
      </c>
      <c r="F185" s="328">
        <f>SUM(F179:F184)</f>
        <v>23.083333333333336</v>
      </c>
      <c r="G185" s="328">
        <f>SUM(G179:G184)</f>
        <v>2.8148148148148144</v>
      </c>
      <c r="H185" s="329" t="s">
        <v>12</v>
      </c>
      <c r="I185" s="330" t="s">
        <v>12</v>
      </c>
      <c r="J185" s="329">
        <f>SUM(J179:J184)</f>
        <v>110</v>
      </c>
      <c r="K185" s="329">
        <f>SUM(K179:K184)</f>
        <v>50</v>
      </c>
      <c r="L185" s="329">
        <f>SUM(L179:L184)</f>
        <v>60</v>
      </c>
      <c r="M185" s="329">
        <f>SUM(M179:M184)</f>
        <v>16</v>
      </c>
    </row>
    <row r="186" spans="1:13" s="95" customFormat="1" ht="12.75">
      <c r="A186" s="470" t="s">
        <v>24</v>
      </c>
      <c r="B186" s="471"/>
      <c r="C186" s="311"/>
      <c r="D186" s="331"/>
      <c r="E186" s="313"/>
      <c r="F186" s="313"/>
      <c r="G186" s="313">
        <f>G185</f>
        <v>2.8148148148148144</v>
      </c>
      <c r="H186" s="312" t="s">
        <v>12</v>
      </c>
      <c r="I186" s="314" t="s">
        <v>12</v>
      </c>
      <c r="J186" s="312"/>
      <c r="K186" s="312"/>
      <c r="L186" s="312"/>
      <c r="M186" s="314"/>
    </row>
    <row r="187" spans="1:13" s="95" customFormat="1" ht="13.5" thickBot="1">
      <c r="A187" s="480" t="s">
        <v>28</v>
      </c>
      <c r="B187" s="481"/>
      <c r="C187" s="315"/>
      <c r="D187" s="332">
        <f>SUM(D184)</f>
        <v>1.75</v>
      </c>
      <c r="E187" s="317">
        <f>SUM(E184)</f>
        <v>0.4444444444444444</v>
      </c>
      <c r="F187" s="317">
        <f>SUM(F184)</f>
        <v>1.3055555555555556</v>
      </c>
      <c r="G187" s="317">
        <f>SUM(G184)</f>
        <v>0.07407407407407407</v>
      </c>
      <c r="H187" s="316" t="s">
        <v>12</v>
      </c>
      <c r="I187" s="318" t="s">
        <v>12</v>
      </c>
      <c r="J187" s="316">
        <f>SUM(J184)</f>
        <v>10</v>
      </c>
      <c r="K187" s="316">
        <f>SUM(K184)</f>
        <v>10</v>
      </c>
      <c r="L187" s="316"/>
      <c r="M187" s="318"/>
    </row>
    <row r="188" spans="1:13" s="95" customFormat="1" ht="13.5" thickBot="1">
      <c r="A188" s="468" t="s">
        <v>37</v>
      </c>
      <c r="B188" s="469"/>
      <c r="C188" s="333"/>
      <c r="D188" s="145"/>
      <c r="E188" s="146"/>
      <c r="F188" s="146"/>
      <c r="G188" s="146"/>
      <c r="H188" s="145"/>
      <c r="I188" s="145"/>
      <c r="J188" s="145"/>
      <c r="K188" s="145"/>
      <c r="L188" s="146"/>
      <c r="M188" s="147"/>
    </row>
    <row r="189" spans="1:13" s="95" customFormat="1" ht="13.5" thickBot="1">
      <c r="A189" s="96">
        <v>1</v>
      </c>
      <c r="B189" s="334" t="s">
        <v>41</v>
      </c>
      <c r="C189" s="305" t="s">
        <v>43</v>
      </c>
      <c r="D189" s="100">
        <v>0.25</v>
      </c>
      <c r="E189" s="100">
        <f>(K189+L189+5)/27.5</f>
        <v>0.2545454545454545</v>
      </c>
      <c r="F189" s="103"/>
      <c r="G189" s="103"/>
      <c r="H189" s="96" t="s">
        <v>22</v>
      </c>
      <c r="I189" s="96" t="s">
        <v>5</v>
      </c>
      <c r="J189" s="96">
        <v>2</v>
      </c>
      <c r="K189" s="96">
        <v>2</v>
      </c>
      <c r="L189" s="96"/>
      <c r="M189" s="102"/>
    </row>
    <row r="190" spans="1:13" s="95" customFormat="1" ht="12.75">
      <c r="A190" s="465" t="s">
        <v>23</v>
      </c>
      <c r="B190" s="466"/>
      <c r="C190" s="110"/>
      <c r="D190" s="141">
        <f>SUM(D189:D189)</f>
        <v>0.25</v>
      </c>
      <c r="E190" s="141">
        <f>SUM(E189:E189)</f>
        <v>0.2545454545454545</v>
      </c>
      <c r="F190" s="111"/>
      <c r="G190" s="111"/>
      <c r="H190" s="128" t="s">
        <v>12</v>
      </c>
      <c r="I190" s="129" t="s">
        <v>12</v>
      </c>
      <c r="J190" s="128">
        <f>SUM(J189:J189)</f>
        <v>2</v>
      </c>
      <c r="K190" s="128">
        <f>SUM(K189:K189)</f>
        <v>2</v>
      </c>
      <c r="L190" s="128"/>
      <c r="M190" s="129"/>
    </row>
    <row r="191" spans="1:13" s="95" customFormat="1" ht="12.75">
      <c r="A191" s="459" t="s">
        <v>24</v>
      </c>
      <c r="B191" s="460"/>
      <c r="C191" s="115"/>
      <c r="D191" s="116"/>
      <c r="E191" s="116"/>
      <c r="F191" s="116"/>
      <c r="G191" s="116"/>
      <c r="H191" s="116" t="s">
        <v>12</v>
      </c>
      <c r="I191" s="118" t="s">
        <v>12</v>
      </c>
      <c r="J191" s="116"/>
      <c r="K191" s="116"/>
      <c r="L191" s="116"/>
      <c r="M191" s="118"/>
    </row>
    <row r="192" spans="1:13" s="95" customFormat="1" ht="13.5" thickBot="1">
      <c r="A192" s="461" t="s">
        <v>28</v>
      </c>
      <c r="B192" s="462"/>
      <c r="C192" s="119"/>
      <c r="D192" s="120"/>
      <c r="E192" s="120"/>
      <c r="F192" s="120"/>
      <c r="G192" s="120"/>
      <c r="H192" s="120" t="s">
        <v>12</v>
      </c>
      <c r="I192" s="122" t="s">
        <v>12</v>
      </c>
      <c r="J192" s="120"/>
      <c r="K192" s="120"/>
      <c r="L192" s="120"/>
      <c r="M192" s="122"/>
    </row>
    <row r="193" spans="1:13" s="95" customFormat="1" ht="13.5" thickBot="1">
      <c r="A193" s="472" t="s">
        <v>45</v>
      </c>
      <c r="B193" s="473"/>
      <c r="C193" s="335"/>
      <c r="D193" s="336"/>
      <c r="E193" s="336"/>
      <c r="F193" s="336"/>
      <c r="G193" s="336"/>
      <c r="H193" s="336"/>
      <c r="I193" s="336"/>
      <c r="J193" s="335"/>
      <c r="K193" s="335"/>
      <c r="L193" s="336"/>
      <c r="M193" s="337"/>
    </row>
    <row r="194" spans="1:13" s="95" customFormat="1" ht="12.75">
      <c r="A194" s="564" t="s">
        <v>24</v>
      </c>
      <c r="B194" s="565"/>
      <c r="C194" s="277"/>
      <c r="D194" s="278"/>
      <c r="E194" s="279"/>
      <c r="F194" s="278"/>
      <c r="G194" s="338"/>
      <c r="H194" s="339"/>
      <c r="I194" s="340"/>
      <c r="J194" s="341"/>
      <c r="K194" s="340"/>
      <c r="L194" s="283"/>
      <c r="M194" s="248"/>
    </row>
    <row r="195" spans="1:13" s="95" customFormat="1" ht="13.5" thickBot="1">
      <c r="A195" s="566" t="s">
        <v>28</v>
      </c>
      <c r="B195" s="567"/>
      <c r="C195" s="342"/>
      <c r="D195" s="287">
        <f>SUM(D187)</f>
        <v>1.75</v>
      </c>
      <c r="E195" s="286">
        <f>SUM(E187)</f>
        <v>0.4444444444444444</v>
      </c>
      <c r="F195" s="286">
        <f>SUM(F187)</f>
        <v>1.3055555555555556</v>
      </c>
      <c r="G195" s="343">
        <f>SUM(G187)</f>
        <v>0.07407407407407407</v>
      </c>
      <c r="H195" s="342"/>
      <c r="I195" s="342"/>
      <c r="J195" s="87">
        <f>J184</f>
        <v>10</v>
      </c>
      <c r="K195" s="344">
        <f>K184</f>
        <v>10</v>
      </c>
      <c r="L195" s="87">
        <f>L184</f>
        <v>0</v>
      </c>
      <c r="M195" s="87">
        <f>M184</f>
        <v>2</v>
      </c>
    </row>
    <row r="196" spans="1:13" s="49" customFormat="1" ht="13.5" thickBot="1">
      <c r="A196" s="568" t="s">
        <v>23</v>
      </c>
      <c r="B196" s="569"/>
      <c r="C196" s="290"/>
      <c r="D196" s="346">
        <f>D185+D175+D190</f>
        <v>30</v>
      </c>
      <c r="E196" s="346">
        <f>E185+E175+E190</f>
        <v>6.106397306397307</v>
      </c>
      <c r="F196" s="346">
        <f>F175+F185</f>
        <v>23.898148148148152</v>
      </c>
      <c r="G196" s="346">
        <f>G185+G175+G190</f>
        <v>3.9999999999999996</v>
      </c>
      <c r="H196" s="347"/>
      <c r="I196" s="347"/>
      <c r="J196" s="293">
        <f>J185+J175</f>
        <v>140</v>
      </c>
      <c r="K196" s="293">
        <f>K185+K175</f>
        <v>50</v>
      </c>
      <c r="L196" s="293">
        <f>L185+L175</f>
        <v>90</v>
      </c>
      <c r="M196" s="293">
        <f>M185+M175</f>
        <v>18</v>
      </c>
    </row>
    <row r="197" spans="1:13" ht="12.75">
      <c r="A197" s="557" t="s">
        <v>14</v>
      </c>
      <c r="B197" s="557"/>
      <c r="C197" s="557"/>
      <c r="D197" s="557"/>
      <c r="E197" s="557"/>
      <c r="F197" s="557"/>
      <c r="G197" s="557"/>
      <c r="H197" s="72"/>
      <c r="I197" s="72"/>
      <c r="J197" s="80">
        <v>5</v>
      </c>
      <c r="K197" s="80">
        <f>(K196+L196)/5</f>
        <v>28</v>
      </c>
      <c r="L197" s="81"/>
      <c r="M197" s="73"/>
    </row>
    <row r="198" spans="1:17" ht="12.75">
      <c r="A198" s="527" t="s">
        <v>107</v>
      </c>
      <c r="B198" s="527"/>
      <c r="C198" s="527"/>
      <c r="D198" s="527"/>
      <c r="E198" s="527"/>
      <c r="F198" s="39"/>
      <c r="G198" s="36"/>
      <c r="H198" s="22"/>
      <c r="I198" s="22"/>
      <c r="J198" s="22"/>
      <c r="K198" s="22"/>
      <c r="L198" s="36"/>
      <c r="M198" s="36"/>
      <c r="Q198" t="s">
        <v>91</v>
      </c>
    </row>
    <row r="200" ht="12.75">
      <c r="F200" s="40"/>
    </row>
    <row r="201" ht="12.75">
      <c r="F201" s="40"/>
    </row>
    <row r="202" spans="5:13" ht="12.75">
      <c r="E202"/>
      <c r="F202"/>
      <c r="G202"/>
      <c r="L202"/>
      <c r="M202"/>
    </row>
    <row r="203" spans="5:13" ht="12.75">
      <c r="E203"/>
      <c r="F203"/>
      <c r="G203"/>
      <c r="L203"/>
      <c r="M203"/>
    </row>
    <row r="204" spans="5:13" ht="12.75">
      <c r="E204"/>
      <c r="F204"/>
      <c r="G204"/>
      <c r="L204"/>
      <c r="M204"/>
    </row>
    <row r="205" spans="5:13" ht="12.75">
      <c r="E205"/>
      <c r="F205"/>
      <c r="G205"/>
      <c r="L205"/>
      <c r="M205"/>
    </row>
    <row r="206" spans="5:13" ht="12.75">
      <c r="E206"/>
      <c r="F206"/>
      <c r="G206"/>
      <c r="L206"/>
      <c r="M206"/>
    </row>
    <row r="207" spans="5:13" ht="12.75">
      <c r="E207"/>
      <c r="F207"/>
      <c r="G207"/>
      <c r="L207"/>
      <c r="M207"/>
    </row>
    <row r="208" spans="5:13" ht="12.75">
      <c r="E208"/>
      <c r="F208"/>
      <c r="G208"/>
      <c r="L208"/>
      <c r="M208"/>
    </row>
    <row r="209" spans="5:13" ht="12.75">
      <c r="E209"/>
      <c r="F209"/>
      <c r="G209"/>
      <c r="L209"/>
      <c r="M209"/>
    </row>
    <row r="210" spans="5:13" ht="12.75">
      <c r="E210"/>
      <c r="F210"/>
      <c r="G210"/>
      <c r="L210"/>
      <c r="M210"/>
    </row>
    <row r="211" spans="5:13" ht="13.5" customHeight="1">
      <c r="E211"/>
      <c r="F211"/>
      <c r="G211"/>
      <c r="L211"/>
      <c r="M211"/>
    </row>
    <row r="212" spans="5:13" ht="13.5" customHeight="1">
      <c r="E212"/>
      <c r="F212"/>
      <c r="G212"/>
      <c r="L212"/>
      <c r="M212"/>
    </row>
    <row r="213" spans="5:13" ht="12.75">
      <c r="E213"/>
      <c r="F213"/>
      <c r="G213"/>
      <c r="L213"/>
      <c r="M213"/>
    </row>
    <row r="214" spans="5:13" ht="12.75">
      <c r="E214"/>
      <c r="F214"/>
      <c r="G214"/>
      <c r="L214"/>
      <c r="M214"/>
    </row>
    <row r="215" spans="5:13" ht="12.75">
      <c r="E215"/>
      <c r="F215"/>
      <c r="G215"/>
      <c r="L215"/>
      <c r="M215"/>
    </row>
    <row r="216" spans="5:13" ht="12.75">
      <c r="E216"/>
      <c r="F216"/>
      <c r="G216"/>
      <c r="L216"/>
      <c r="M216"/>
    </row>
    <row r="217" spans="5:13" ht="12.75">
      <c r="E217"/>
      <c r="F217"/>
      <c r="G217"/>
      <c r="L217"/>
      <c r="M217"/>
    </row>
    <row r="218" spans="5:13" ht="12.75">
      <c r="E218"/>
      <c r="F218"/>
      <c r="G218"/>
      <c r="L218"/>
      <c r="M218"/>
    </row>
    <row r="219" spans="5:13" ht="12.75">
      <c r="E219"/>
      <c r="F219"/>
      <c r="G219"/>
      <c r="L219"/>
      <c r="M219"/>
    </row>
    <row r="220" spans="5:13" ht="12.75">
      <c r="E220"/>
      <c r="F220"/>
      <c r="G220"/>
      <c r="L220"/>
      <c r="M220"/>
    </row>
    <row r="221" spans="5:13" ht="12.75">
      <c r="E221"/>
      <c r="F221"/>
      <c r="G221"/>
      <c r="L221"/>
      <c r="M221"/>
    </row>
    <row r="222" spans="5:13" ht="12.75">
      <c r="E222"/>
      <c r="F222"/>
      <c r="G222"/>
      <c r="L222"/>
      <c r="M222"/>
    </row>
    <row r="223" spans="5:13" ht="12.75">
      <c r="E223"/>
      <c r="F223"/>
      <c r="G223"/>
      <c r="L223"/>
      <c r="M223"/>
    </row>
    <row r="224" spans="5:13" ht="12.75">
      <c r="E224"/>
      <c r="F224"/>
      <c r="G224"/>
      <c r="L224"/>
      <c r="M224"/>
    </row>
    <row r="225" spans="5:13" ht="12.75">
      <c r="E225"/>
      <c r="F225"/>
      <c r="G225"/>
      <c r="L225"/>
      <c r="M225"/>
    </row>
    <row r="226" spans="5:13" ht="12.75">
      <c r="E226"/>
      <c r="F226"/>
      <c r="G226"/>
      <c r="L226"/>
      <c r="M226"/>
    </row>
    <row r="227" spans="5:13" ht="12.75">
      <c r="E227"/>
      <c r="F227"/>
      <c r="G227"/>
      <c r="L227"/>
      <c r="M227"/>
    </row>
    <row r="228" spans="5:13" ht="12.75">
      <c r="E228"/>
      <c r="F228"/>
      <c r="G228"/>
      <c r="L228"/>
      <c r="M228"/>
    </row>
    <row r="229" spans="5:13" ht="12.75">
      <c r="E229"/>
      <c r="F229"/>
      <c r="G229"/>
      <c r="L229"/>
      <c r="M229"/>
    </row>
    <row r="230" spans="5:13" ht="12.75">
      <c r="E230"/>
      <c r="F230"/>
      <c r="G230"/>
      <c r="L230"/>
      <c r="M230"/>
    </row>
    <row r="231" spans="5:13" ht="12.75">
      <c r="E231"/>
      <c r="F231"/>
      <c r="G231"/>
      <c r="L231"/>
      <c r="M231"/>
    </row>
    <row r="232" spans="5:13" ht="12.75">
      <c r="E232"/>
      <c r="F232"/>
      <c r="G232"/>
      <c r="L232"/>
      <c r="M232"/>
    </row>
    <row r="233" spans="5:13" ht="12.75">
      <c r="E233"/>
      <c r="F233"/>
      <c r="G233"/>
      <c r="L233"/>
      <c r="M233"/>
    </row>
    <row r="234" spans="5:13" ht="12.75">
      <c r="E234"/>
      <c r="F234"/>
      <c r="G234"/>
      <c r="L234"/>
      <c r="M234"/>
    </row>
    <row r="235" spans="5:13" ht="12.75">
      <c r="E235"/>
      <c r="F235"/>
      <c r="G235"/>
      <c r="L235"/>
      <c r="M235"/>
    </row>
    <row r="236" spans="5:13" ht="12.75">
      <c r="E236"/>
      <c r="F236"/>
      <c r="G236"/>
      <c r="L236"/>
      <c r="M236"/>
    </row>
    <row r="237" spans="5:13" ht="12.75">
      <c r="E237"/>
      <c r="F237"/>
      <c r="G237"/>
      <c r="L237"/>
      <c r="M237"/>
    </row>
    <row r="238" spans="5:13" ht="12.75">
      <c r="E238"/>
      <c r="F238"/>
      <c r="G238"/>
      <c r="L238"/>
      <c r="M238"/>
    </row>
    <row r="239" spans="5:13" ht="12.75">
      <c r="E239"/>
      <c r="F239"/>
      <c r="G239"/>
      <c r="L239"/>
      <c r="M239"/>
    </row>
    <row r="240" spans="5:13" ht="12.75">
      <c r="E240"/>
      <c r="F240"/>
      <c r="G240"/>
      <c r="L240"/>
      <c r="M240"/>
    </row>
    <row r="241" spans="5:13" ht="12.75">
      <c r="E241"/>
      <c r="F241"/>
      <c r="G241"/>
      <c r="L241"/>
      <c r="M241"/>
    </row>
    <row r="242" spans="5:13" ht="12.75">
      <c r="E242"/>
      <c r="F242"/>
      <c r="G242"/>
      <c r="L242"/>
      <c r="M242"/>
    </row>
    <row r="243" spans="5:13" ht="12.75">
      <c r="E243"/>
      <c r="F243"/>
      <c r="G243"/>
      <c r="L243"/>
      <c r="M243"/>
    </row>
    <row r="244" spans="5:13" ht="12.75">
      <c r="E244"/>
      <c r="F244"/>
      <c r="G244"/>
      <c r="L244"/>
      <c r="M244"/>
    </row>
    <row r="245" spans="5:13" ht="12.75">
      <c r="E245"/>
      <c r="F245"/>
      <c r="G245"/>
      <c r="L245"/>
      <c r="M245"/>
    </row>
    <row r="246" spans="5:13" ht="12.75">
      <c r="E246"/>
      <c r="F246"/>
      <c r="G246"/>
      <c r="L246"/>
      <c r="M246"/>
    </row>
    <row r="247" spans="5:13" ht="12.75">
      <c r="E247"/>
      <c r="F247"/>
      <c r="G247"/>
      <c r="L247"/>
      <c r="M247"/>
    </row>
    <row r="248" spans="5:13" ht="12.75">
      <c r="E248"/>
      <c r="F248"/>
      <c r="G248"/>
      <c r="L248"/>
      <c r="M248"/>
    </row>
    <row r="249" spans="5:13" ht="12.75">
      <c r="E249"/>
      <c r="F249"/>
      <c r="G249"/>
      <c r="L249"/>
      <c r="M249"/>
    </row>
    <row r="250" spans="5:13" ht="12.75">
      <c r="E250"/>
      <c r="F250"/>
      <c r="G250"/>
      <c r="L250"/>
      <c r="M250"/>
    </row>
    <row r="251" spans="5:13" ht="12.75">
      <c r="E251"/>
      <c r="F251"/>
      <c r="G251"/>
      <c r="L251"/>
      <c r="M251"/>
    </row>
    <row r="252" spans="5:13" ht="12.75">
      <c r="E252"/>
      <c r="F252"/>
      <c r="G252"/>
      <c r="L252"/>
      <c r="M252"/>
    </row>
    <row r="253" spans="5:13" ht="12.75">
      <c r="E253"/>
      <c r="F253"/>
      <c r="G253"/>
      <c r="L253"/>
      <c r="M253"/>
    </row>
    <row r="254" spans="5:13" ht="12.75">
      <c r="E254"/>
      <c r="F254"/>
      <c r="G254"/>
      <c r="L254"/>
      <c r="M254"/>
    </row>
    <row r="255" spans="5:13" ht="12.75">
      <c r="E255"/>
      <c r="F255"/>
      <c r="G255"/>
      <c r="L255"/>
      <c r="M255"/>
    </row>
    <row r="256" spans="5:13" ht="12.75">
      <c r="E256"/>
      <c r="F256"/>
      <c r="G256"/>
      <c r="L256"/>
      <c r="M256"/>
    </row>
    <row r="257" spans="5:13" ht="12.75">
      <c r="E257"/>
      <c r="F257"/>
      <c r="G257"/>
      <c r="L257"/>
      <c r="M257"/>
    </row>
    <row r="258" spans="5:13" ht="12.75">
      <c r="E258"/>
      <c r="F258"/>
      <c r="G258"/>
      <c r="L258"/>
      <c r="M258"/>
    </row>
    <row r="259" spans="5:13" ht="12.75">
      <c r="E259"/>
      <c r="F259"/>
      <c r="G259"/>
      <c r="L259"/>
      <c r="M259"/>
    </row>
    <row r="260" spans="5:13" ht="12.75">
      <c r="E260"/>
      <c r="F260"/>
      <c r="G260"/>
      <c r="L260"/>
      <c r="M260"/>
    </row>
    <row r="261" spans="5:13" ht="12.75">
      <c r="E261"/>
      <c r="F261"/>
      <c r="G261"/>
      <c r="L261"/>
      <c r="M261"/>
    </row>
    <row r="262" spans="5:13" ht="12.75">
      <c r="E262"/>
      <c r="F262"/>
      <c r="G262"/>
      <c r="L262"/>
      <c r="M262"/>
    </row>
    <row r="263" spans="5:13" ht="12.75" customHeight="1">
      <c r="E263"/>
      <c r="F263"/>
      <c r="G263"/>
      <c r="L263"/>
      <c r="M263"/>
    </row>
    <row r="264" spans="5:13" ht="12.75">
      <c r="E264"/>
      <c r="F264"/>
      <c r="G264"/>
      <c r="L264"/>
      <c r="M264"/>
    </row>
    <row r="265" spans="5:13" ht="12.75">
      <c r="E265"/>
      <c r="F265"/>
      <c r="G265"/>
      <c r="L265"/>
      <c r="M265"/>
    </row>
    <row r="266" spans="5:13" ht="12.75">
      <c r="E266"/>
      <c r="F266"/>
      <c r="G266"/>
      <c r="L266"/>
      <c r="M266"/>
    </row>
  </sheetData>
  <sheetProtection/>
  <mergeCells count="152">
    <mergeCell ref="A146:B146"/>
    <mergeCell ref="A147:B147"/>
    <mergeCell ref="A148:B148"/>
    <mergeCell ref="L167:L171"/>
    <mergeCell ref="H165:H171"/>
    <mergeCell ref="I165:I171"/>
    <mergeCell ref="F166:F171"/>
    <mergeCell ref="K166:L166"/>
    <mergeCell ref="J165:M165"/>
    <mergeCell ref="E166:E171"/>
    <mergeCell ref="A194:B194"/>
    <mergeCell ref="A195:B195"/>
    <mergeCell ref="A196:B196"/>
    <mergeCell ref="A71:B71"/>
    <mergeCell ref="A73:B73"/>
    <mergeCell ref="A74:B74"/>
    <mergeCell ref="A75:B75"/>
    <mergeCell ref="A187:B187"/>
    <mergeCell ref="A98:B98"/>
    <mergeCell ref="A99:B99"/>
    <mergeCell ref="A197:G197"/>
    <mergeCell ref="A198:E198"/>
    <mergeCell ref="A185:B185"/>
    <mergeCell ref="A173:M173"/>
    <mergeCell ref="A175:B175"/>
    <mergeCell ref="A149:G149"/>
    <mergeCell ref="A150:E150"/>
    <mergeCell ref="A154:M154"/>
    <mergeCell ref="A155:M155"/>
    <mergeCell ref="A176:B176"/>
    <mergeCell ref="A177:B177"/>
    <mergeCell ref="D166:D171"/>
    <mergeCell ref="G114:G120"/>
    <mergeCell ref="H114:H120"/>
    <mergeCell ref="I114:I120"/>
    <mergeCell ref="J115:J120"/>
    <mergeCell ref="G165:G171"/>
    <mergeCell ref="A165:A171"/>
    <mergeCell ref="B165:B171"/>
    <mergeCell ref="C165:C171"/>
    <mergeCell ref="K115:L115"/>
    <mergeCell ref="L116:L120"/>
    <mergeCell ref="J114:M114"/>
    <mergeCell ref="A96:B96"/>
    <mergeCell ref="L65:L69"/>
    <mergeCell ref="A76:M76"/>
    <mergeCell ref="A83:B83"/>
    <mergeCell ref="A84:B84"/>
    <mergeCell ref="A89:B89"/>
    <mergeCell ref="E64:E69"/>
    <mergeCell ref="A47:B47"/>
    <mergeCell ref="A50:G50"/>
    <mergeCell ref="A90:B90"/>
    <mergeCell ref="A82:B82"/>
    <mergeCell ref="A85:M85"/>
    <mergeCell ref="A88:B88"/>
    <mergeCell ref="M166:M171"/>
    <mergeCell ref="K167:K171"/>
    <mergeCell ref="J166:J171"/>
    <mergeCell ref="J64:J69"/>
    <mergeCell ref="D165:F165"/>
    <mergeCell ref="A100:G100"/>
    <mergeCell ref="A93:B93"/>
    <mergeCell ref="A91:B91"/>
    <mergeCell ref="A94:B94"/>
    <mergeCell ref="A95:B95"/>
    <mergeCell ref="C63:C69"/>
    <mergeCell ref="D63:F63"/>
    <mergeCell ref="G63:G69"/>
    <mergeCell ref="A52:M52"/>
    <mergeCell ref="K64:L64"/>
    <mergeCell ref="F64:F69"/>
    <mergeCell ref="H63:H69"/>
    <mergeCell ref="I63:I69"/>
    <mergeCell ref="J63:M63"/>
    <mergeCell ref="D64:D69"/>
    <mergeCell ref="A137:B137"/>
    <mergeCell ref="A138:B138"/>
    <mergeCell ref="A114:A120"/>
    <mergeCell ref="B114:B120"/>
    <mergeCell ref="A63:A69"/>
    <mergeCell ref="B63:B69"/>
    <mergeCell ref="K13:L13"/>
    <mergeCell ref="E13:E18"/>
    <mergeCell ref="F13:F18"/>
    <mergeCell ref="I12:I18"/>
    <mergeCell ref="A193:B193"/>
    <mergeCell ref="D115:D120"/>
    <mergeCell ref="E115:E120"/>
    <mergeCell ref="F115:F120"/>
    <mergeCell ref="A145:B145"/>
    <mergeCell ref="A136:B136"/>
    <mergeCell ref="A97:B97"/>
    <mergeCell ref="A53:M53"/>
    <mergeCell ref="A41:B41"/>
    <mergeCell ref="A48:B48"/>
    <mergeCell ref="A49:B49"/>
    <mergeCell ref="M64:M69"/>
    <mergeCell ref="K65:K69"/>
    <mergeCell ref="A46:B46"/>
    <mergeCell ref="A51:E51"/>
    <mergeCell ref="A45:B45"/>
    <mergeCell ref="A1:M1"/>
    <mergeCell ref="A12:A18"/>
    <mergeCell ref="B12:B18"/>
    <mergeCell ref="C12:C18"/>
    <mergeCell ref="D12:F12"/>
    <mergeCell ref="G12:G18"/>
    <mergeCell ref="L14:L18"/>
    <mergeCell ref="M13:M18"/>
    <mergeCell ref="A2:M2"/>
    <mergeCell ref="K14:K18"/>
    <mergeCell ref="A40:B40"/>
    <mergeCell ref="A28:B28"/>
    <mergeCell ref="A29:B29"/>
    <mergeCell ref="A38:B38"/>
    <mergeCell ref="A39:B39"/>
    <mergeCell ref="H12:H18"/>
    <mergeCell ref="A30:M30"/>
    <mergeCell ref="A20:B20"/>
    <mergeCell ref="A27:B27"/>
    <mergeCell ref="A32:B32"/>
    <mergeCell ref="C114:C120"/>
    <mergeCell ref="D114:F114"/>
    <mergeCell ref="J12:M12"/>
    <mergeCell ref="D13:D18"/>
    <mergeCell ref="A35:M35"/>
    <mergeCell ref="J13:J18"/>
    <mergeCell ref="A43:B43"/>
    <mergeCell ref="A44:B44"/>
    <mergeCell ref="A33:B33"/>
    <mergeCell ref="A34:B34"/>
    <mergeCell ref="A186:B186"/>
    <mergeCell ref="A178:M178"/>
    <mergeCell ref="A101:E101"/>
    <mergeCell ref="A122:M122"/>
    <mergeCell ref="A125:B125"/>
    <mergeCell ref="A126:B126"/>
    <mergeCell ref="A127:B127"/>
    <mergeCell ref="K116:K120"/>
    <mergeCell ref="M115:M120"/>
    <mergeCell ref="A104:M104"/>
    <mergeCell ref="A128:M128"/>
    <mergeCell ref="A103:M103"/>
    <mergeCell ref="A191:B191"/>
    <mergeCell ref="A192:B192"/>
    <mergeCell ref="A139:B139"/>
    <mergeCell ref="A142:B142"/>
    <mergeCell ref="A143:B143"/>
    <mergeCell ref="A144:B144"/>
    <mergeCell ref="A188:B188"/>
    <mergeCell ref="A190:B190"/>
  </mergeCells>
  <printOptions/>
  <pageMargins left="1.062992125984252" right="0.7086614173228347" top="0.35433070866141736" bottom="0.5511811023622047" header="0.31496062992125984" footer="0.31496062992125984"/>
  <pageSetup fitToHeight="1" fitToWidth="1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9"/>
  <sheetViews>
    <sheetView zoomScalePageLayoutView="0" workbookViewId="0" topLeftCell="A163">
      <selection activeCell="A156" sqref="A156:M200"/>
    </sheetView>
  </sheetViews>
  <sheetFormatPr defaultColWidth="9.140625" defaultRowHeight="12.75"/>
  <cols>
    <col min="1" max="1" width="3.7109375" style="0" customWidth="1"/>
    <col min="2" max="2" width="42.8515625" style="0" customWidth="1"/>
    <col min="3" max="3" width="5.00390625" style="0" customWidth="1"/>
    <col min="4" max="4" width="8.421875" style="0" customWidth="1"/>
    <col min="5" max="5" width="16.00390625" style="1" customWidth="1"/>
    <col min="6" max="6" width="12.8515625" style="1" customWidth="1"/>
    <col min="7" max="7" width="10.8515625" style="1" customWidth="1"/>
    <col min="8" max="8" width="10.421875" style="0" customWidth="1"/>
    <col min="9" max="9" width="12.8515625" style="0" customWidth="1"/>
    <col min="10" max="10" width="8.140625" style="0" customWidth="1"/>
    <col min="12" max="12" width="13.00390625" style="1" customWidth="1"/>
    <col min="13" max="13" width="7.8515625" style="1" customWidth="1"/>
    <col min="15" max="15" width="8.8515625" style="0" customWidth="1"/>
  </cols>
  <sheetData>
    <row r="1" spans="1:13" ht="15.75">
      <c r="A1" s="505" t="s">
        <v>49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</row>
    <row r="2" spans="1:14" ht="15.75">
      <c r="A2" s="487" t="s">
        <v>93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18"/>
    </row>
    <row r="3" spans="1:2" ht="15" customHeight="1">
      <c r="A3" s="1"/>
      <c r="B3" s="11" t="s">
        <v>29</v>
      </c>
    </row>
    <row r="4" spans="2:6" ht="15">
      <c r="B4" s="12" t="s">
        <v>89</v>
      </c>
      <c r="C4" s="12"/>
      <c r="D4" s="12"/>
      <c r="F4" s="445" t="s">
        <v>123</v>
      </c>
    </row>
    <row r="5" spans="2:6" ht="15">
      <c r="B5" s="12" t="s">
        <v>46</v>
      </c>
      <c r="C5" s="12"/>
      <c r="D5" s="12"/>
      <c r="F5" s="446" t="s">
        <v>124</v>
      </c>
    </row>
    <row r="6" spans="2:4" ht="15">
      <c r="B6" s="12" t="s">
        <v>47</v>
      </c>
      <c r="C6" s="12"/>
      <c r="D6" s="12"/>
    </row>
    <row r="7" spans="2:4" ht="15">
      <c r="B7" s="12" t="s">
        <v>31</v>
      </c>
      <c r="C7" s="12"/>
      <c r="D7" s="12"/>
    </row>
    <row r="8" spans="1:13" ht="15">
      <c r="A8" s="20"/>
      <c r="B8" s="28" t="s">
        <v>119</v>
      </c>
      <c r="C8" s="28"/>
      <c r="D8" s="28"/>
      <c r="E8" s="20"/>
      <c r="F8" s="20"/>
      <c r="G8" s="20"/>
      <c r="H8" s="20"/>
      <c r="I8" s="20"/>
      <c r="J8" s="20"/>
      <c r="K8" s="20"/>
      <c r="L8" s="20"/>
      <c r="M8" s="20"/>
    </row>
    <row r="9" spans="2:13" ht="15">
      <c r="B9" s="12" t="s">
        <v>120</v>
      </c>
      <c r="C9" s="12"/>
      <c r="D9" s="12"/>
      <c r="E9"/>
      <c r="F9"/>
      <c r="G9"/>
      <c r="L9"/>
      <c r="M9"/>
    </row>
    <row r="10" spans="2:7" ht="15">
      <c r="B10" s="13" t="s">
        <v>32</v>
      </c>
      <c r="G10" s="19"/>
    </row>
    <row r="11" spans="2:7" ht="15.75" thickBot="1">
      <c r="B11" s="13" t="s">
        <v>33</v>
      </c>
      <c r="G11" s="19"/>
    </row>
    <row r="12" spans="1:13" ht="13.5" customHeight="1" thickBot="1">
      <c r="A12" s="507" t="s">
        <v>0</v>
      </c>
      <c r="B12" s="510" t="s">
        <v>15</v>
      </c>
      <c r="C12" s="513" t="s">
        <v>8</v>
      </c>
      <c r="D12" s="494" t="s">
        <v>9</v>
      </c>
      <c r="E12" s="495"/>
      <c r="F12" s="496"/>
      <c r="G12" s="516" t="s">
        <v>18</v>
      </c>
      <c r="H12" s="502" t="s">
        <v>19</v>
      </c>
      <c r="I12" s="516" t="s">
        <v>20</v>
      </c>
      <c r="J12" s="494" t="s">
        <v>11</v>
      </c>
      <c r="K12" s="495"/>
      <c r="L12" s="495"/>
      <c r="M12" s="496"/>
    </row>
    <row r="13" spans="1:13" ht="13.5" customHeight="1" thickBot="1">
      <c r="A13" s="508"/>
      <c r="B13" s="511"/>
      <c r="C13" s="514"/>
      <c r="D13" s="497" t="s">
        <v>1</v>
      </c>
      <c r="E13" s="517" t="s">
        <v>16</v>
      </c>
      <c r="F13" s="533" t="s">
        <v>17</v>
      </c>
      <c r="G13" s="517"/>
      <c r="H13" s="503"/>
      <c r="I13" s="517"/>
      <c r="J13" s="497" t="s">
        <v>1</v>
      </c>
      <c r="K13" s="531" t="s">
        <v>21</v>
      </c>
      <c r="L13" s="532"/>
      <c r="M13" s="519" t="s">
        <v>10</v>
      </c>
    </row>
    <row r="14" spans="1:13" ht="12.75">
      <c r="A14" s="508"/>
      <c r="B14" s="511"/>
      <c r="C14" s="514"/>
      <c r="D14" s="497"/>
      <c r="E14" s="517"/>
      <c r="F14" s="533"/>
      <c r="G14" s="517"/>
      <c r="H14" s="503"/>
      <c r="I14" s="517"/>
      <c r="J14" s="497"/>
      <c r="K14" s="510" t="s">
        <v>4</v>
      </c>
      <c r="L14" s="510" t="s">
        <v>13</v>
      </c>
      <c r="M14" s="519"/>
    </row>
    <row r="15" spans="1:13" ht="12.75">
      <c r="A15" s="508"/>
      <c r="B15" s="511"/>
      <c r="C15" s="514"/>
      <c r="D15" s="497"/>
      <c r="E15" s="517"/>
      <c r="F15" s="533"/>
      <c r="G15" s="517"/>
      <c r="H15" s="503"/>
      <c r="I15" s="517"/>
      <c r="J15" s="497"/>
      <c r="K15" s="511"/>
      <c r="L15" s="511"/>
      <c r="M15" s="519"/>
    </row>
    <row r="16" spans="1:13" ht="12.75">
      <c r="A16" s="508"/>
      <c r="B16" s="511"/>
      <c r="C16" s="514"/>
      <c r="D16" s="497"/>
      <c r="E16" s="517"/>
      <c r="F16" s="533"/>
      <c r="G16" s="517"/>
      <c r="H16" s="503"/>
      <c r="I16" s="517"/>
      <c r="J16" s="497"/>
      <c r="K16" s="511"/>
      <c r="L16" s="511"/>
      <c r="M16" s="519"/>
    </row>
    <row r="17" spans="1:13" ht="13.5" thickBot="1">
      <c r="A17" s="509"/>
      <c r="B17" s="512"/>
      <c r="C17" s="515"/>
      <c r="D17" s="498"/>
      <c r="E17" s="518"/>
      <c r="F17" s="534"/>
      <c r="G17" s="518"/>
      <c r="H17" s="504"/>
      <c r="I17" s="518"/>
      <c r="J17" s="498"/>
      <c r="K17" s="512"/>
      <c r="L17" s="512"/>
      <c r="M17" s="520"/>
    </row>
    <row r="18" spans="1:13" s="49" customFormat="1" ht="14.25" customHeight="1" thickBot="1">
      <c r="A18" s="47"/>
      <c r="B18" s="6" t="s">
        <v>7</v>
      </c>
      <c r="C18" s="7"/>
      <c r="D18" s="7"/>
      <c r="E18" s="42"/>
      <c r="F18" s="42"/>
      <c r="G18" s="42"/>
      <c r="H18" s="7"/>
      <c r="I18" s="7"/>
      <c r="J18" s="7"/>
      <c r="K18" s="7"/>
      <c r="L18" s="42"/>
      <c r="M18" s="48"/>
    </row>
    <row r="19" spans="1:13" s="49" customFormat="1" ht="13.5" thickBot="1">
      <c r="A19" s="529" t="s">
        <v>35</v>
      </c>
      <c r="B19" s="530"/>
      <c r="C19" s="50"/>
      <c r="D19" s="50"/>
      <c r="E19" s="51"/>
      <c r="F19" s="52"/>
      <c r="G19" s="52"/>
      <c r="H19" s="53"/>
      <c r="I19" s="53"/>
      <c r="J19" s="53"/>
      <c r="K19" s="53"/>
      <c r="L19" s="52"/>
      <c r="M19" s="54"/>
    </row>
    <row r="20" spans="1:13" s="95" customFormat="1" ht="12.75">
      <c r="A20" s="88">
        <v>1</v>
      </c>
      <c r="B20" s="89" t="s">
        <v>52</v>
      </c>
      <c r="C20" s="90" t="s">
        <v>2</v>
      </c>
      <c r="D20" s="428">
        <v>4.5</v>
      </c>
      <c r="E20" s="91">
        <f aca="true" t="shared" si="0" ref="E20:E25">(K20+L20+M20)/27</f>
        <v>1.1851851851851851</v>
      </c>
      <c r="F20" s="436">
        <f aca="true" t="shared" si="1" ref="F20:F25">D20-E20</f>
        <v>3.314814814814815</v>
      </c>
      <c r="G20" s="396">
        <f aca="true" t="shared" si="2" ref="G20:G25">(L20+M20)/27</f>
        <v>0.6296296296296297</v>
      </c>
      <c r="H20" s="88" t="s">
        <v>26</v>
      </c>
      <c r="I20" s="93" t="s">
        <v>5</v>
      </c>
      <c r="J20" s="82">
        <f aca="true" t="shared" si="3" ref="J20:J25">K20+L20</f>
        <v>30</v>
      </c>
      <c r="K20" s="190">
        <v>15</v>
      </c>
      <c r="L20" s="163">
        <v>15</v>
      </c>
      <c r="M20" s="191">
        <v>2</v>
      </c>
    </row>
    <row r="21" spans="1:13" s="95" customFormat="1" ht="12.75">
      <c r="A21" s="96">
        <v>2</v>
      </c>
      <c r="B21" s="97" t="s">
        <v>48</v>
      </c>
      <c r="C21" s="98" t="s">
        <v>2</v>
      </c>
      <c r="D21" s="429">
        <v>4</v>
      </c>
      <c r="E21" s="100">
        <f t="shared" si="0"/>
        <v>1.1851851851851851</v>
      </c>
      <c r="F21" s="100">
        <f t="shared" si="1"/>
        <v>2.814814814814815</v>
      </c>
      <c r="G21" s="100">
        <f t="shared" si="2"/>
        <v>0.6296296296296297</v>
      </c>
      <c r="H21" s="96" t="s">
        <v>26</v>
      </c>
      <c r="I21" s="101" t="s">
        <v>5</v>
      </c>
      <c r="J21" s="185">
        <f t="shared" si="3"/>
        <v>30</v>
      </c>
      <c r="K21" s="101">
        <v>15</v>
      </c>
      <c r="L21" s="96">
        <v>15</v>
      </c>
      <c r="M21" s="102">
        <v>2</v>
      </c>
    </row>
    <row r="22" spans="1:13" s="95" customFormat="1" ht="12.75">
      <c r="A22" s="96">
        <v>3</v>
      </c>
      <c r="B22" s="97" t="s">
        <v>53</v>
      </c>
      <c r="C22" s="98" t="s">
        <v>2</v>
      </c>
      <c r="D22" s="429">
        <v>2.25</v>
      </c>
      <c r="E22" s="100">
        <f t="shared" si="0"/>
        <v>1.1851851851851851</v>
      </c>
      <c r="F22" s="100">
        <f t="shared" si="1"/>
        <v>1.0648148148148149</v>
      </c>
      <c r="G22" s="100">
        <f t="shared" si="2"/>
        <v>0.07407407407407407</v>
      </c>
      <c r="H22" s="96" t="s">
        <v>126</v>
      </c>
      <c r="I22" s="101" t="s">
        <v>5</v>
      </c>
      <c r="J22" s="185">
        <f t="shared" si="3"/>
        <v>30</v>
      </c>
      <c r="K22" s="101">
        <v>30</v>
      </c>
      <c r="L22" s="96"/>
      <c r="M22" s="102">
        <v>2</v>
      </c>
    </row>
    <row r="23" spans="1:13" s="95" customFormat="1" ht="12.75">
      <c r="A23" s="96">
        <v>4</v>
      </c>
      <c r="B23" s="97" t="s">
        <v>54</v>
      </c>
      <c r="C23" s="98" t="s">
        <v>2</v>
      </c>
      <c r="D23" s="429">
        <v>2.5</v>
      </c>
      <c r="E23" s="100">
        <f t="shared" si="0"/>
        <v>1.1851851851851851</v>
      </c>
      <c r="F23" s="100">
        <f t="shared" si="1"/>
        <v>1.3148148148148149</v>
      </c>
      <c r="G23" s="100">
        <f t="shared" si="2"/>
        <v>0.07407407407407407</v>
      </c>
      <c r="H23" s="96" t="s">
        <v>126</v>
      </c>
      <c r="I23" s="101" t="s">
        <v>5</v>
      </c>
      <c r="J23" s="185">
        <f t="shared" si="3"/>
        <v>30</v>
      </c>
      <c r="K23" s="101">
        <v>30</v>
      </c>
      <c r="L23" s="96"/>
      <c r="M23" s="102">
        <v>2</v>
      </c>
    </row>
    <row r="24" spans="1:13" s="95" customFormat="1" ht="12.75">
      <c r="A24" s="96">
        <v>5</v>
      </c>
      <c r="B24" s="97" t="s">
        <v>55</v>
      </c>
      <c r="C24" s="98" t="s">
        <v>2</v>
      </c>
      <c r="D24" s="429">
        <v>3.5</v>
      </c>
      <c r="E24" s="100">
        <f t="shared" si="0"/>
        <v>1.1851851851851851</v>
      </c>
      <c r="F24" s="100">
        <f t="shared" si="1"/>
        <v>2.314814814814815</v>
      </c>
      <c r="G24" s="100">
        <f t="shared" si="2"/>
        <v>0.6296296296296297</v>
      </c>
      <c r="H24" s="96" t="s">
        <v>26</v>
      </c>
      <c r="I24" s="101" t="s">
        <v>5</v>
      </c>
      <c r="J24" s="185">
        <f t="shared" si="3"/>
        <v>30</v>
      </c>
      <c r="K24" s="101">
        <v>15</v>
      </c>
      <c r="L24" s="96">
        <v>15</v>
      </c>
      <c r="M24" s="102">
        <v>2</v>
      </c>
    </row>
    <row r="25" spans="1:13" s="95" customFormat="1" ht="13.5" thickBot="1">
      <c r="A25" s="86">
        <v>6</v>
      </c>
      <c r="B25" s="104" t="s">
        <v>103</v>
      </c>
      <c r="C25" s="90" t="s">
        <v>2</v>
      </c>
      <c r="D25" s="398">
        <v>1</v>
      </c>
      <c r="E25" s="435">
        <f t="shared" si="0"/>
        <v>0.4444444444444444</v>
      </c>
      <c r="F25" s="435">
        <f t="shared" si="1"/>
        <v>0.5555555555555556</v>
      </c>
      <c r="G25" s="435">
        <f t="shared" si="2"/>
        <v>0.4444444444444444</v>
      </c>
      <c r="H25" s="96" t="s">
        <v>126</v>
      </c>
      <c r="I25" s="107" t="s">
        <v>5</v>
      </c>
      <c r="J25" s="168">
        <f t="shared" si="3"/>
        <v>10</v>
      </c>
      <c r="K25" s="107"/>
      <c r="L25" s="108">
        <v>10</v>
      </c>
      <c r="M25" s="109">
        <v>2</v>
      </c>
    </row>
    <row r="26" spans="1:13" s="95" customFormat="1" ht="12.75">
      <c r="A26" s="465" t="s">
        <v>23</v>
      </c>
      <c r="B26" s="466"/>
      <c r="C26" s="110"/>
      <c r="D26" s="141">
        <f>SUM(D20:D25)</f>
        <v>17.75</v>
      </c>
      <c r="E26" s="111">
        <f>SUM(E20:E25)</f>
        <v>6.37037037037037</v>
      </c>
      <c r="F26" s="112">
        <f>SUM(F20:F25)</f>
        <v>11.37962962962963</v>
      </c>
      <c r="G26" s="111">
        <f>SUM(G20:G25)</f>
        <v>2.481481481481482</v>
      </c>
      <c r="H26" s="113" t="s">
        <v>12</v>
      </c>
      <c r="I26" s="114" t="s">
        <v>12</v>
      </c>
      <c r="J26" s="113">
        <f>SUM(J20:J25)</f>
        <v>160</v>
      </c>
      <c r="K26" s="113">
        <f>SUM(K20:K25)</f>
        <v>105</v>
      </c>
      <c r="L26" s="113">
        <f>SUM(L20:L25)</f>
        <v>55</v>
      </c>
      <c r="M26" s="113">
        <f>SUM(M20:M25)</f>
        <v>12</v>
      </c>
    </row>
    <row r="27" spans="1:13" s="95" customFormat="1" ht="12.75">
      <c r="A27" s="459" t="s">
        <v>24</v>
      </c>
      <c r="B27" s="460"/>
      <c r="C27" s="115"/>
      <c r="D27" s="116"/>
      <c r="E27" s="117"/>
      <c r="F27" s="117"/>
      <c r="G27" s="117">
        <f>G26</f>
        <v>2.481481481481482</v>
      </c>
      <c r="H27" s="116" t="s">
        <v>12</v>
      </c>
      <c r="I27" s="118" t="s">
        <v>12</v>
      </c>
      <c r="J27" s="116"/>
      <c r="K27" s="116"/>
      <c r="L27" s="116"/>
      <c r="M27" s="118"/>
    </row>
    <row r="28" spans="1:13" s="95" customFormat="1" ht="13.5" thickBot="1">
      <c r="A28" s="461" t="s">
        <v>28</v>
      </c>
      <c r="B28" s="462"/>
      <c r="C28" s="119"/>
      <c r="D28" s="121"/>
      <c r="E28" s="121"/>
      <c r="F28" s="121"/>
      <c r="G28" s="121"/>
      <c r="H28" s="120" t="s">
        <v>12</v>
      </c>
      <c r="I28" s="122" t="s">
        <v>12</v>
      </c>
      <c r="J28" s="120"/>
      <c r="K28" s="120"/>
      <c r="L28" s="120"/>
      <c r="M28" s="122"/>
    </row>
    <row r="29" spans="1:13" s="127" customFormat="1" ht="13.5" thickBot="1">
      <c r="A29" s="468" t="s">
        <v>36</v>
      </c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528"/>
    </row>
    <row r="30" spans="1:13" s="95" customFormat="1" ht="13.5" thickBot="1">
      <c r="A30" s="88">
        <v>1</v>
      </c>
      <c r="B30" s="123" t="s">
        <v>56</v>
      </c>
      <c r="C30" s="124" t="s">
        <v>2</v>
      </c>
      <c r="D30" s="92">
        <v>3.5</v>
      </c>
      <c r="E30" s="92">
        <f>(K30+L30+M30)/27</f>
        <v>0.8148148148148148</v>
      </c>
      <c r="F30" s="92">
        <f>D30-E30</f>
        <v>2.685185185185185</v>
      </c>
      <c r="G30" s="92">
        <f>(L30+M30)/27</f>
        <v>0.4444444444444444</v>
      </c>
      <c r="H30" s="96" t="s">
        <v>126</v>
      </c>
      <c r="I30" s="94" t="s">
        <v>5</v>
      </c>
      <c r="J30" s="88">
        <f>K30+L30</f>
        <v>20</v>
      </c>
      <c r="K30" s="88">
        <v>10</v>
      </c>
      <c r="L30" s="88">
        <v>10</v>
      </c>
      <c r="M30" s="126">
        <v>2</v>
      </c>
    </row>
    <row r="31" spans="1:13" s="95" customFormat="1" ht="12.75">
      <c r="A31" s="465" t="s">
        <v>23</v>
      </c>
      <c r="B31" s="466"/>
      <c r="C31" s="110"/>
      <c r="D31" s="141">
        <f>SUM(D30)</f>
        <v>3.5</v>
      </c>
      <c r="E31" s="111">
        <f>SUM(E30)</f>
        <v>0.8148148148148148</v>
      </c>
      <c r="F31" s="111">
        <f>SUM(F30)</f>
        <v>2.685185185185185</v>
      </c>
      <c r="G31" s="111">
        <f>SUM(G30)</f>
        <v>0.4444444444444444</v>
      </c>
      <c r="H31" s="128" t="s">
        <v>12</v>
      </c>
      <c r="I31" s="129" t="s">
        <v>12</v>
      </c>
      <c r="J31" s="128">
        <f>SUM(J30)</f>
        <v>20</v>
      </c>
      <c r="K31" s="128">
        <f>SUM(K30)</f>
        <v>10</v>
      </c>
      <c r="L31" s="128">
        <f>SUM(L30)</f>
        <v>10</v>
      </c>
      <c r="M31" s="128">
        <f>SUM(M30)</f>
        <v>2</v>
      </c>
    </row>
    <row r="32" spans="1:13" s="95" customFormat="1" ht="12.75">
      <c r="A32" s="459" t="s">
        <v>24</v>
      </c>
      <c r="B32" s="460"/>
      <c r="C32" s="115"/>
      <c r="D32" s="116"/>
      <c r="E32" s="117"/>
      <c r="F32" s="117"/>
      <c r="G32" s="117">
        <f>G31</f>
        <v>0.4444444444444444</v>
      </c>
      <c r="H32" s="116" t="s">
        <v>12</v>
      </c>
      <c r="I32" s="118" t="s">
        <v>12</v>
      </c>
      <c r="J32" s="116"/>
      <c r="K32" s="116"/>
      <c r="L32" s="116"/>
      <c r="M32" s="118"/>
    </row>
    <row r="33" spans="1:13" s="95" customFormat="1" ht="13.5" thickBot="1">
      <c r="A33" s="461" t="s">
        <v>28</v>
      </c>
      <c r="B33" s="462"/>
      <c r="C33" s="119"/>
      <c r="D33" s="121"/>
      <c r="E33" s="121"/>
      <c r="F33" s="121"/>
      <c r="G33" s="121"/>
      <c r="H33" s="120" t="s">
        <v>12</v>
      </c>
      <c r="I33" s="122" t="s">
        <v>12</v>
      </c>
      <c r="J33" s="120"/>
      <c r="K33" s="120"/>
      <c r="L33" s="120"/>
      <c r="M33" s="122"/>
    </row>
    <row r="34" spans="1:13" s="95" customFormat="1" ht="13.5" thickBot="1">
      <c r="A34" s="499" t="s">
        <v>58</v>
      </c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1"/>
    </row>
    <row r="35" spans="1:13" s="95" customFormat="1" ht="14.25">
      <c r="A35" s="132">
        <v>1</v>
      </c>
      <c r="B35" s="131" t="s">
        <v>121</v>
      </c>
      <c r="C35" s="132" t="s">
        <v>2</v>
      </c>
      <c r="D35" s="134">
        <v>2.75</v>
      </c>
      <c r="E35" s="133">
        <f>(K35+L35+M35)/27</f>
        <v>0.5925925925925926</v>
      </c>
      <c r="F35" s="447">
        <f>D35-E35</f>
        <v>2.1574074074074074</v>
      </c>
      <c r="G35" s="133">
        <f>(L35+M35)/27</f>
        <v>0.07407407407407407</v>
      </c>
      <c r="H35" s="96" t="s">
        <v>126</v>
      </c>
      <c r="I35" s="402" t="s">
        <v>6</v>
      </c>
      <c r="J35" s="163">
        <f>K35+L35</f>
        <v>14</v>
      </c>
      <c r="K35" s="403">
        <v>14</v>
      </c>
      <c r="L35" s="401"/>
      <c r="M35" s="191">
        <v>2</v>
      </c>
    </row>
    <row r="36" spans="1:13" s="95" customFormat="1" ht="24.75" thickBot="1">
      <c r="A36" s="86">
        <v>2</v>
      </c>
      <c r="B36" s="348" t="s">
        <v>112</v>
      </c>
      <c r="C36" s="86" t="s">
        <v>2</v>
      </c>
      <c r="D36" s="431">
        <v>5.5</v>
      </c>
      <c r="E36" s="138">
        <f>(K36+L36+M36)/27</f>
        <v>0.5185185185185185</v>
      </c>
      <c r="F36" s="139">
        <f>D36-E36</f>
        <v>4.981481481481482</v>
      </c>
      <c r="G36" s="138">
        <f>(L36+M36)/27</f>
        <v>0.5185185185185185</v>
      </c>
      <c r="H36" s="96" t="s">
        <v>126</v>
      </c>
      <c r="I36" s="135" t="s">
        <v>5</v>
      </c>
      <c r="J36" s="108">
        <f>K36+L36</f>
        <v>10</v>
      </c>
      <c r="K36" s="140"/>
      <c r="L36" s="86">
        <v>10</v>
      </c>
      <c r="M36" s="108">
        <v>4</v>
      </c>
    </row>
    <row r="37" spans="1:13" s="95" customFormat="1" ht="12.75">
      <c r="A37" s="465" t="s">
        <v>23</v>
      </c>
      <c r="B37" s="466"/>
      <c r="C37" s="110"/>
      <c r="D37" s="111">
        <f>SUM(D35:D36)</f>
        <v>8.25</v>
      </c>
      <c r="E37" s="111">
        <f>SUM(E35:E36)</f>
        <v>1.1111111111111112</v>
      </c>
      <c r="F37" s="111">
        <f>SUM(F35:F36)</f>
        <v>7.138888888888889</v>
      </c>
      <c r="G37" s="111">
        <f>SUM(G35:G36)</f>
        <v>0.5925925925925926</v>
      </c>
      <c r="H37" s="128" t="s">
        <v>12</v>
      </c>
      <c r="I37" s="129" t="s">
        <v>12</v>
      </c>
      <c r="J37" s="113">
        <f>SUM(J35:J36)</f>
        <v>24</v>
      </c>
      <c r="K37" s="128">
        <f>SUM(K35:K36)</f>
        <v>14</v>
      </c>
      <c r="L37" s="128">
        <f>SUM(L35:L36)</f>
        <v>10</v>
      </c>
      <c r="M37" s="128">
        <f>SUM(M35:M36)</f>
        <v>6</v>
      </c>
    </row>
    <row r="38" spans="1:13" s="95" customFormat="1" ht="12.75">
      <c r="A38" s="459" t="s">
        <v>24</v>
      </c>
      <c r="B38" s="460"/>
      <c r="C38" s="115"/>
      <c r="D38" s="117"/>
      <c r="E38" s="117"/>
      <c r="F38" s="117"/>
      <c r="G38" s="117">
        <f>G37</f>
        <v>0.5925925925925926</v>
      </c>
      <c r="H38" s="116" t="s">
        <v>12</v>
      </c>
      <c r="I38" s="118" t="s">
        <v>12</v>
      </c>
      <c r="J38" s="116"/>
      <c r="K38" s="116"/>
      <c r="L38" s="116"/>
      <c r="M38" s="118"/>
    </row>
    <row r="39" spans="1:13" s="95" customFormat="1" ht="13.5" thickBot="1">
      <c r="A39" s="461" t="s">
        <v>28</v>
      </c>
      <c r="B39" s="462"/>
      <c r="C39" s="119"/>
      <c r="D39" s="143">
        <f>D35</f>
        <v>2.75</v>
      </c>
      <c r="E39" s="143">
        <f>E35</f>
        <v>0.5925925925925926</v>
      </c>
      <c r="F39" s="143">
        <f>F35</f>
        <v>2.1574074074074074</v>
      </c>
      <c r="G39" s="121">
        <f>G35</f>
        <v>0.07407407407407407</v>
      </c>
      <c r="H39" s="120" t="s">
        <v>12</v>
      </c>
      <c r="I39" s="122" t="s">
        <v>12</v>
      </c>
      <c r="J39" s="120">
        <f>J35</f>
        <v>14</v>
      </c>
      <c r="K39" s="120">
        <f>K35</f>
        <v>14</v>
      </c>
      <c r="L39" s="120">
        <f>L35</f>
        <v>0</v>
      </c>
      <c r="M39" s="120">
        <f>M35</f>
        <v>2</v>
      </c>
    </row>
    <row r="40" spans="1:13" s="95" customFormat="1" ht="13.5" thickBot="1">
      <c r="A40" s="350"/>
      <c r="B40" s="351"/>
      <c r="C40" s="352"/>
      <c r="D40" s="353"/>
      <c r="E40" s="353"/>
      <c r="F40" s="353"/>
      <c r="G40" s="353"/>
      <c r="H40" s="353"/>
      <c r="I40" s="353"/>
      <c r="J40" s="353"/>
      <c r="K40" s="353"/>
      <c r="L40" s="353"/>
      <c r="M40" s="354"/>
    </row>
    <row r="41" spans="1:13" s="95" customFormat="1" ht="13.5" thickBot="1">
      <c r="A41" s="468" t="s">
        <v>37</v>
      </c>
      <c r="B41" s="469"/>
      <c r="C41" s="144"/>
      <c r="D41" s="145"/>
      <c r="E41" s="146"/>
      <c r="F41" s="146"/>
      <c r="G41" s="146"/>
      <c r="H41" s="145"/>
      <c r="I41" s="145"/>
      <c r="J41" s="145"/>
      <c r="K41" s="145"/>
      <c r="L41" s="146"/>
      <c r="M41" s="147"/>
    </row>
    <row r="42" spans="1:13" s="95" customFormat="1" ht="13.5" thickBot="1">
      <c r="A42" s="88">
        <v>1</v>
      </c>
      <c r="B42" s="148" t="s">
        <v>50</v>
      </c>
      <c r="C42" s="94" t="s">
        <v>2</v>
      </c>
      <c r="D42" s="149">
        <v>0.5</v>
      </c>
      <c r="E42" s="92">
        <f>(K42+L42+5)/27</f>
        <v>0.3333333333333333</v>
      </c>
      <c r="F42" s="134">
        <f>D42-E42</f>
        <v>0.16666666666666669</v>
      </c>
      <c r="G42" s="92">
        <f>(L42+M42)/27.5</f>
        <v>0</v>
      </c>
      <c r="H42" s="88" t="s">
        <v>22</v>
      </c>
      <c r="I42" s="88" t="s">
        <v>5</v>
      </c>
      <c r="J42" s="88">
        <v>4</v>
      </c>
      <c r="K42" s="88">
        <v>4</v>
      </c>
      <c r="L42" s="88"/>
      <c r="M42" s="94"/>
    </row>
    <row r="43" spans="1:13" s="95" customFormat="1" ht="12.75">
      <c r="A43" s="465" t="s">
        <v>23</v>
      </c>
      <c r="B43" s="466"/>
      <c r="C43" s="110"/>
      <c r="D43" s="141">
        <f>SUM(D42:D42)</f>
        <v>0.5</v>
      </c>
      <c r="E43" s="141">
        <f>SUM(E42:E42)</f>
        <v>0.3333333333333333</v>
      </c>
      <c r="F43" s="134">
        <f>D43-E43</f>
        <v>0.16666666666666669</v>
      </c>
      <c r="G43" s="111"/>
      <c r="H43" s="128" t="s">
        <v>12</v>
      </c>
      <c r="I43" s="129" t="s">
        <v>12</v>
      </c>
      <c r="J43" s="128">
        <f>K43+L43+M43</f>
        <v>4</v>
      </c>
      <c r="K43" s="128">
        <f>SUM(K42:K42)</f>
        <v>4</v>
      </c>
      <c r="L43" s="128"/>
      <c r="M43" s="129"/>
    </row>
    <row r="44" spans="1:13" s="95" customFormat="1" ht="12.75">
      <c r="A44" s="459" t="s">
        <v>24</v>
      </c>
      <c r="B44" s="460"/>
      <c r="C44" s="115"/>
      <c r="D44" s="117"/>
      <c r="E44" s="116"/>
      <c r="F44" s="116"/>
      <c r="G44" s="116"/>
      <c r="H44" s="116" t="s">
        <v>12</v>
      </c>
      <c r="I44" s="118" t="s">
        <v>12</v>
      </c>
      <c r="J44" s="116"/>
      <c r="K44" s="116"/>
      <c r="L44" s="116"/>
      <c r="M44" s="118"/>
    </row>
    <row r="45" spans="1:13" s="95" customFormat="1" ht="13.5" thickBot="1">
      <c r="A45" s="461" t="s">
        <v>28</v>
      </c>
      <c r="B45" s="462"/>
      <c r="C45" s="119"/>
      <c r="D45" s="121"/>
      <c r="E45" s="120"/>
      <c r="F45" s="120"/>
      <c r="G45" s="120"/>
      <c r="H45" s="120" t="s">
        <v>12</v>
      </c>
      <c r="I45" s="122" t="s">
        <v>12</v>
      </c>
      <c r="J45" s="120"/>
      <c r="K45" s="120"/>
      <c r="L45" s="120"/>
      <c r="M45" s="122"/>
    </row>
    <row r="46" spans="1:13" s="95" customFormat="1" ht="13.5" thickBot="1">
      <c r="A46" s="135"/>
      <c r="B46" s="355"/>
      <c r="C46" s="355"/>
      <c r="D46" s="140"/>
      <c r="E46" s="356"/>
      <c r="F46" s="140"/>
      <c r="G46" s="356"/>
      <c r="H46" s="357"/>
      <c r="I46" s="358"/>
      <c r="J46" s="359"/>
      <c r="K46" s="359"/>
      <c r="L46" s="356"/>
      <c r="M46" s="85"/>
    </row>
    <row r="47" spans="1:13" s="95" customFormat="1" ht="13.5" thickBot="1">
      <c r="A47" s="468" t="s">
        <v>34</v>
      </c>
      <c r="B47" s="469"/>
      <c r="C47" s="145"/>
      <c r="D47" s="146"/>
      <c r="E47" s="146"/>
      <c r="F47" s="146"/>
      <c r="G47" s="146"/>
      <c r="H47" s="146"/>
      <c r="I47" s="146"/>
      <c r="J47" s="145"/>
      <c r="K47" s="145"/>
      <c r="L47" s="146"/>
      <c r="M47" s="147"/>
    </row>
    <row r="48" spans="1:13" s="95" customFormat="1" ht="12.75">
      <c r="A48" s="521" t="s">
        <v>24</v>
      </c>
      <c r="B48" s="547"/>
      <c r="C48" s="150"/>
      <c r="D48" s="151"/>
      <c r="E48" s="152"/>
      <c r="F48" s="151"/>
      <c r="G48" s="153"/>
      <c r="H48" s="154"/>
      <c r="I48" s="155"/>
      <c r="J48" s="154"/>
      <c r="K48" s="155"/>
      <c r="L48" s="151"/>
      <c r="M48" s="156"/>
    </row>
    <row r="49" spans="1:13" s="95" customFormat="1" ht="13.5" thickBot="1">
      <c r="A49" s="523" t="s">
        <v>28</v>
      </c>
      <c r="B49" s="524"/>
      <c r="C49" s="158"/>
      <c r="D49" s="159">
        <f>D39</f>
        <v>2.75</v>
      </c>
      <c r="E49" s="159">
        <f>E39</f>
        <v>0.5925925925925926</v>
      </c>
      <c r="F49" s="159">
        <f>F39</f>
        <v>2.1574074074074074</v>
      </c>
      <c r="G49" s="159">
        <f>G39</f>
        <v>0.07407407407407407</v>
      </c>
      <c r="H49" s="158"/>
      <c r="I49" s="158"/>
      <c r="J49" s="87">
        <f>J39</f>
        <v>14</v>
      </c>
      <c r="K49" s="87">
        <f>K39</f>
        <v>14</v>
      </c>
      <c r="L49" s="87">
        <f>L39</f>
        <v>0</v>
      </c>
      <c r="M49" s="87">
        <f>M39</f>
        <v>2</v>
      </c>
    </row>
    <row r="50" spans="1:13" s="95" customFormat="1" ht="13.5" thickBot="1">
      <c r="A50" s="525" t="s">
        <v>23</v>
      </c>
      <c r="B50" s="526"/>
      <c r="C50" s="160"/>
      <c r="D50" s="211">
        <f>D43+D37+D31+D26</f>
        <v>30</v>
      </c>
      <c r="E50" s="211">
        <f>E43+E37+E31+E26</f>
        <v>8.62962962962963</v>
      </c>
      <c r="F50" s="211">
        <f>F43+F37+F31+F26</f>
        <v>21.37037037037037</v>
      </c>
      <c r="G50" s="211">
        <f>G43+G37+G31+G26</f>
        <v>3.518518518518519</v>
      </c>
      <c r="H50" s="161"/>
      <c r="I50" s="161"/>
      <c r="J50" s="162">
        <f>J43+J37+J31+J26</f>
        <v>208</v>
      </c>
      <c r="K50" s="162">
        <f>K43+K37+K31+K26</f>
        <v>133</v>
      </c>
      <c r="L50" s="162">
        <f>L43+L37+L31+L26</f>
        <v>75</v>
      </c>
      <c r="M50" s="162">
        <f>M43+M37+M31+M26</f>
        <v>20</v>
      </c>
    </row>
    <row r="51" spans="1:13" s="167" customFormat="1" ht="12.75">
      <c r="A51" s="544" t="s">
        <v>14</v>
      </c>
      <c r="B51" s="544"/>
      <c r="C51" s="544"/>
      <c r="D51" s="544"/>
      <c r="E51" s="544"/>
      <c r="F51" s="544"/>
      <c r="G51" s="544"/>
      <c r="H51" s="219"/>
      <c r="I51" s="360"/>
      <c r="J51" s="360"/>
      <c r="K51" s="360"/>
      <c r="L51" s="361"/>
      <c r="M51" s="361"/>
    </row>
    <row r="52" spans="1:13" s="167" customFormat="1" ht="12.75">
      <c r="A52" s="475" t="s">
        <v>107</v>
      </c>
      <c r="B52" s="475"/>
      <c r="C52" s="475"/>
      <c r="D52" s="475"/>
      <c r="E52" s="475"/>
      <c r="F52" s="224"/>
      <c r="G52" s="222"/>
      <c r="H52" s="219"/>
      <c r="I52" s="360"/>
      <c r="J52" s="360"/>
      <c r="K52" s="360"/>
      <c r="L52" s="361"/>
      <c r="M52" s="361"/>
    </row>
    <row r="53" spans="1:13" s="167" customFormat="1" ht="12.75">
      <c r="A53" s="362"/>
      <c r="B53" s="363"/>
      <c r="C53" s="362"/>
      <c r="D53" s="362"/>
      <c r="E53" s="224"/>
      <c r="F53" s="224"/>
      <c r="G53" s="222"/>
      <c r="H53" s="219"/>
      <c r="I53" s="360"/>
      <c r="J53" s="360"/>
      <c r="K53" s="360"/>
      <c r="L53" s="361"/>
      <c r="M53" s="361"/>
    </row>
    <row r="54" spans="1:13" ht="15.75">
      <c r="A54" s="505" t="s">
        <v>49</v>
      </c>
      <c r="B54" s="506"/>
      <c r="C54" s="506"/>
      <c r="D54" s="506"/>
      <c r="E54" s="506"/>
      <c r="F54" s="506"/>
      <c r="G54" s="506"/>
      <c r="H54" s="506"/>
      <c r="I54" s="506"/>
      <c r="J54" s="506"/>
      <c r="K54" s="506"/>
      <c r="L54" s="506"/>
      <c r="M54" s="506"/>
    </row>
    <row r="55" spans="1:13" ht="15.75">
      <c r="A55" s="487" t="s">
        <v>93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</row>
    <row r="56" spans="1:2" ht="15">
      <c r="A56" s="1"/>
      <c r="B56" s="11" t="s">
        <v>29</v>
      </c>
    </row>
    <row r="57" spans="2:6" ht="15">
      <c r="B57" s="12" t="s">
        <v>92</v>
      </c>
      <c r="C57" s="12"/>
      <c r="D57" s="12"/>
      <c r="F57" s="445" t="s">
        <v>123</v>
      </c>
    </row>
    <row r="58" spans="2:6" ht="15">
      <c r="B58" s="12" t="s">
        <v>46</v>
      </c>
      <c r="C58" s="12"/>
      <c r="D58" s="12"/>
      <c r="F58" s="446" t="s">
        <v>124</v>
      </c>
    </row>
    <row r="59" spans="2:4" ht="15">
      <c r="B59" s="12" t="s">
        <v>47</v>
      </c>
      <c r="C59" s="12"/>
      <c r="D59" s="12"/>
    </row>
    <row r="60" spans="2:4" ht="15">
      <c r="B60" s="12" t="s">
        <v>31</v>
      </c>
      <c r="C60" s="12"/>
      <c r="D60" s="12"/>
    </row>
    <row r="61" spans="1:13" ht="15">
      <c r="A61" s="20"/>
      <c r="B61" s="28" t="s">
        <v>119</v>
      </c>
      <c r="C61" s="28"/>
      <c r="D61" s="28"/>
      <c r="E61" s="20"/>
      <c r="F61" s="20"/>
      <c r="G61" s="20"/>
      <c r="H61" s="20"/>
      <c r="I61" s="20"/>
      <c r="J61" s="20"/>
      <c r="K61" s="20"/>
      <c r="L61" s="20"/>
      <c r="M61" s="20"/>
    </row>
    <row r="62" spans="2:13" ht="15">
      <c r="B62" s="12" t="s">
        <v>120</v>
      </c>
      <c r="C62" s="12"/>
      <c r="D62" s="12"/>
      <c r="E62"/>
      <c r="F62"/>
      <c r="G62"/>
      <c r="L62"/>
      <c r="M62"/>
    </row>
    <row r="63" spans="2:7" ht="15">
      <c r="B63" s="13" t="s">
        <v>32</v>
      </c>
      <c r="G63" s="19"/>
    </row>
    <row r="64" spans="2:7" ht="13.5" customHeight="1" thickBot="1">
      <c r="B64" s="13" t="s">
        <v>59</v>
      </c>
      <c r="G64" s="19"/>
    </row>
    <row r="65" spans="1:13" ht="13.5" customHeight="1" thickBot="1">
      <c r="A65" s="507" t="s">
        <v>0</v>
      </c>
      <c r="B65" s="510" t="s">
        <v>15</v>
      </c>
      <c r="C65" s="513" t="s">
        <v>8</v>
      </c>
      <c r="D65" s="494" t="s">
        <v>9</v>
      </c>
      <c r="E65" s="495"/>
      <c r="F65" s="496"/>
      <c r="G65" s="516" t="s">
        <v>18</v>
      </c>
      <c r="H65" s="502" t="s">
        <v>19</v>
      </c>
      <c r="I65" s="516" t="s">
        <v>20</v>
      </c>
      <c r="J65" s="494" t="s">
        <v>11</v>
      </c>
      <c r="K65" s="495"/>
      <c r="L65" s="495"/>
      <c r="M65" s="496"/>
    </row>
    <row r="66" spans="1:13" ht="13.5" thickBot="1">
      <c r="A66" s="508"/>
      <c r="B66" s="511"/>
      <c r="C66" s="514"/>
      <c r="D66" s="497" t="s">
        <v>1</v>
      </c>
      <c r="E66" s="517" t="s">
        <v>16</v>
      </c>
      <c r="F66" s="533" t="s">
        <v>17</v>
      </c>
      <c r="G66" s="517"/>
      <c r="H66" s="503"/>
      <c r="I66" s="517"/>
      <c r="J66" s="497" t="s">
        <v>1</v>
      </c>
      <c r="K66" s="531" t="s">
        <v>21</v>
      </c>
      <c r="L66" s="532"/>
      <c r="M66" s="519" t="s">
        <v>10</v>
      </c>
    </row>
    <row r="67" spans="1:13" ht="12.75">
      <c r="A67" s="508"/>
      <c r="B67" s="511"/>
      <c r="C67" s="514"/>
      <c r="D67" s="497"/>
      <c r="E67" s="517"/>
      <c r="F67" s="533"/>
      <c r="G67" s="517"/>
      <c r="H67" s="503"/>
      <c r="I67" s="517"/>
      <c r="J67" s="497"/>
      <c r="K67" s="510" t="s">
        <v>4</v>
      </c>
      <c r="L67" s="510" t="s">
        <v>13</v>
      </c>
      <c r="M67" s="519"/>
    </row>
    <row r="68" spans="1:13" ht="12.75">
      <c r="A68" s="508"/>
      <c r="B68" s="511"/>
      <c r="C68" s="514"/>
      <c r="D68" s="497"/>
      <c r="E68" s="517"/>
      <c r="F68" s="533"/>
      <c r="G68" s="517"/>
      <c r="H68" s="503"/>
      <c r="I68" s="517"/>
      <c r="J68" s="497"/>
      <c r="K68" s="511"/>
      <c r="L68" s="511"/>
      <c r="M68" s="519"/>
    </row>
    <row r="69" spans="1:13" ht="12.75">
      <c r="A69" s="508"/>
      <c r="B69" s="511"/>
      <c r="C69" s="514"/>
      <c r="D69" s="497"/>
      <c r="E69" s="517"/>
      <c r="F69" s="533"/>
      <c r="G69" s="517"/>
      <c r="H69" s="503"/>
      <c r="I69" s="517"/>
      <c r="J69" s="497"/>
      <c r="K69" s="511"/>
      <c r="L69" s="511"/>
      <c r="M69" s="519"/>
    </row>
    <row r="70" spans="1:13" ht="12.75">
      <c r="A70" s="508"/>
      <c r="B70" s="511"/>
      <c r="C70" s="514"/>
      <c r="D70" s="497"/>
      <c r="E70" s="517"/>
      <c r="F70" s="533"/>
      <c r="G70" s="517"/>
      <c r="H70" s="503"/>
      <c r="I70" s="517"/>
      <c r="J70" s="497"/>
      <c r="K70" s="511"/>
      <c r="L70" s="511"/>
      <c r="M70" s="519"/>
    </row>
    <row r="71" spans="1:13" ht="13.5" thickBot="1">
      <c r="A71" s="509"/>
      <c r="B71" s="512"/>
      <c r="C71" s="515"/>
      <c r="D71" s="498"/>
      <c r="E71" s="518"/>
      <c r="F71" s="534"/>
      <c r="G71" s="518"/>
      <c r="H71" s="504"/>
      <c r="I71" s="518"/>
      <c r="J71" s="498"/>
      <c r="K71" s="512"/>
      <c r="L71" s="512"/>
      <c r="M71" s="520"/>
    </row>
    <row r="72" spans="1:13" s="49" customFormat="1" ht="13.5" thickBot="1">
      <c r="A72" s="47"/>
      <c r="B72" s="6" t="s">
        <v>7</v>
      </c>
      <c r="C72" s="7"/>
      <c r="D72" s="7"/>
      <c r="E72" s="42"/>
      <c r="F72" s="42"/>
      <c r="G72" s="42"/>
      <c r="H72" s="7"/>
      <c r="I72" s="7"/>
      <c r="J72" s="7"/>
      <c r="K72" s="7"/>
      <c r="L72" s="42"/>
      <c r="M72" s="48"/>
    </row>
    <row r="73" spans="1:13" s="49" customFormat="1" ht="13.5" thickBot="1">
      <c r="A73" s="529" t="s">
        <v>35</v>
      </c>
      <c r="B73" s="530"/>
      <c r="C73" s="50"/>
      <c r="D73" s="50"/>
      <c r="E73" s="43"/>
      <c r="F73" s="67"/>
      <c r="G73" s="52"/>
      <c r="H73" s="53"/>
      <c r="I73" s="53"/>
      <c r="J73" s="53"/>
      <c r="K73" s="66"/>
      <c r="L73" s="67"/>
      <c r="M73" s="54"/>
    </row>
    <row r="74" spans="1:13" s="95" customFormat="1" ht="13.5" thickBot="1">
      <c r="A74" s="86">
        <v>1</v>
      </c>
      <c r="B74" s="104" t="s">
        <v>103</v>
      </c>
      <c r="C74" s="90" t="s">
        <v>3</v>
      </c>
      <c r="D74" s="169">
        <v>1</v>
      </c>
      <c r="E74" s="432">
        <f>(K74+L74+M74)/27</f>
        <v>0.8148148148148148</v>
      </c>
      <c r="F74" s="365">
        <f>D74-E74</f>
        <v>0.18518518518518523</v>
      </c>
      <c r="G74" s="432">
        <f>(L74+M74)/27</f>
        <v>0.8148148148148148</v>
      </c>
      <c r="H74" s="96" t="s">
        <v>126</v>
      </c>
      <c r="I74" s="107" t="s">
        <v>5</v>
      </c>
      <c r="J74" s="108">
        <f>K74+L74</f>
        <v>20</v>
      </c>
      <c r="K74" s="107"/>
      <c r="L74" s="108">
        <v>20</v>
      </c>
      <c r="M74" s="109">
        <v>2</v>
      </c>
    </row>
    <row r="75" spans="1:13" s="95" customFormat="1" ht="12.75">
      <c r="A75" s="465" t="s">
        <v>23</v>
      </c>
      <c r="B75" s="466"/>
      <c r="C75" s="110"/>
      <c r="D75" s="173">
        <f>SUM(D74:D74)</f>
        <v>1</v>
      </c>
      <c r="E75" s="174">
        <f>SUM(E74:E74)</f>
        <v>0.8148148148148148</v>
      </c>
      <c r="F75" s="174">
        <f>SUM(F74:F74)</f>
        <v>0.18518518518518523</v>
      </c>
      <c r="G75" s="174">
        <f>SUM(G74:G74)</f>
        <v>0.8148148148148148</v>
      </c>
      <c r="H75" s="128" t="s">
        <v>12</v>
      </c>
      <c r="I75" s="129" t="s">
        <v>12</v>
      </c>
      <c r="J75" s="113">
        <f>SUM(J74:J74)</f>
        <v>20</v>
      </c>
      <c r="K75" s="128"/>
      <c r="L75" s="128">
        <f>SUM(L74:L74)</f>
        <v>20</v>
      </c>
      <c r="M75" s="113">
        <f>SUM(M74:M74)</f>
        <v>2</v>
      </c>
    </row>
    <row r="76" spans="1:13" s="95" customFormat="1" ht="12.75">
      <c r="A76" s="459" t="s">
        <v>24</v>
      </c>
      <c r="B76" s="460"/>
      <c r="C76" s="115"/>
      <c r="D76" s="178"/>
      <c r="E76" s="178"/>
      <c r="F76" s="178"/>
      <c r="G76" s="178">
        <f>G75</f>
        <v>0.8148148148148148</v>
      </c>
      <c r="H76" s="116" t="s">
        <v>12</v>
      </c>
      <c r="I76" s="118" t="s">
        <v>12</v>
      </c>
      <c r="J76" s="116"/>
      <c r="K76" s="116"/>
      <c r="L76" s="116"/>
      <c r="M76" s="118"/>
    </row>
    <row r="77" spans="1:13" s="95" customFormat="1" ht="13.5" thickBot="1">
      <c r="A77" s="461" t="s">
        <v>28</v>
      </c>
      <c r="B77" s="462"/>
      <c r="C77" s="119"/>
      <c r="D77" s="121"/>
      <c r="E77" s="120"/>
      <c r="F77" s="120"/>
      <c r="G77" s="120"/>
      <c r="H77" s="120" t="s">
        <v>12</v>
      </c>
      <c r="I77" s="122" t="s">
        <v>12</v>
      </c>
      <c r="J77" s="120"/>
      <c r="K77" s="120"/>
      <c r="L77" s="120"/>
      <c r="M77" s="122"/>
    </row>
    <row r="78" spans="1:13" s="49" customFormat="1" ht="13.5" thickBot="1">
      <c r="A78" s="529" t="s">
        <v>36</v>
      </c>
      <c r="B78" s="530"/>
      <c r="C78" s="530"/>
      <c r="D78" s="530"/>
      <c r="E78" s="591"/>
      <c r="F78" s="591"/>
      <c r="G78" s="591"/>
      <c r="H78" s="591"/>
      <c r="I78" s="591"/>
      <c r="J78" s="591"/>
      <c r="K78" s="591"/>
      <c r="L78" s="591"/>
      <c r="M78" s="592"/>
    </row>
    <row r="79" spans="1:13" s="95" customFormat="1" ht="12.75">
      <c r="A79" s="96">
        <v>1</v>
      </c>
      <c r="B79" s="97" t="s">
        <v>57</v>
      </c>
      <c r="C79" s="98" t="s">
        <v>3</v>
      </c>
      <c r="D79" s="186">
        <v>3</v>
      </c>
      <c r="E79" s="165">
        <f>(K79+L79+M79)/27</f>
        <v>0.8148148148148148</v>
      </c>
      <c r="F79" s="188">
        <f>D79-E79</f>
        <v>2.185185185185185</v>
      </c>
      <c r="G79" s="189">
        <f>(L79+M79)/27</f>
        <v>0.4444444444444444</v>
      </c>
      <c r="H79" s="96" t="s">
        <v>126</v>
      </c>
      <c r="I79" s="93" t="s">
        <v>5</v>
      </c>
      <c r="J79" s="88">
        <f>K79+L79</f>
        <v>20</v>
      </c>
      <c r="K79" s="93">
        <v>10</v>
      </c>
      <c r="L79" s="88">
        <v>10</v>
      </c>
      <c r="M79" s="94">
        <v>2</v>
      </c>
    </row>
    <row r="80" spans="1:13" s="95" customFormat="1" ht="12.75">
      <c r="A80" s="305">
        <v>2</v>
      </c>
      <c r="B80" s="104" t="s">
        <v>64</v>
      </c>
      <c r="C80" s="90" t="s">
        <v>3</v>
      </c>
      <c r="D80" s="169">
        <v>3</v>
      </c>
      <c r="E80" s="193">
        <f>(K80+L80+M80)/27</f>
        <v>1</v>
      </c>
      <c r="F80" s="193">
        <f>D80-E80</f>
        <v>2</v>
      </c>
      <c r="G80" s="193">
        <f>(L80+M80)/27</f>
        <v>0.4444444444444444</v>
      </c>
      <c r="H80" s="102" t="s">
        <v>26</v>
      </c>
      <c r="I80" s="101" t="s">
        <v>5</v>
      </c>
      <c r="J80" s="96">
        <f>K80+L80</f>
        <v>25</v>
      </c>
      <c r="K80" s="101">
        <v>15</v>
      </c>
      <c r="L80" s="96">
        <v>10</v>
      </c>
      <c r="M80" s="102">
        <v>2</v>
      </c>
    </row>
    <row r="81" spans="1:13" s="95" customFormat="1" ht="12.75">
      <c r="A81" s="305">
        <v>3</v>
      </c>
      <c r="B81" s="104" t="s">
        <v>67</v>
      </c>
      <c r="C81" s="90" t="s">
        <v>3</v>
      </c>
      <c r="D81" s="169">
        <v>3</v>
      </c>
      <c r="E81" s="193">
        <f>(K81+L81+M81)/27</f>
        <v>1</v>
      </c>
      <c r="F81" s="193">
        <f>D81-E81</f>
        <v>2</v>
      </c>
      <c r="G81" s="193">
        <f>(L81+M81)/27</f>
        <v>0.4444444444444444</v>
      </c>
      <c r="H81" s="102" t="s">
        <v>26</v>
      </c>
      <c r="I81" s="101" t="s">
        <v>5</v>
      </c>
      <c r="J81" s="96">
        <f>K81+L81</f>
        <v>25</v>
      </c>
      <c r="K81" s="101">
        <v>15</v>
      </c>
      <c r="L81" s="96">
        <v>10</v>
      </c>
      <c r="M81" s="102">
        <v>2</v>
      </c>
    </row>
    <row r="82" spans="1:13" s="95" customFormat="1" ht="12.75">
      <c r="A82" s="96">
        <v>4</v>
      </c>
      <c r="B82" s="97" t="s">
        <v>63</v>
      </c>
      <c r="C82" s="98" t="s">
        <v>3</v>
      </c>
      <c r="D82" s="186">
        <v>3</v>
      </c>
      <c r="E82" s="193">
        <f>(K82+L82+M82)/27</f>
        <v>0.8148148148148148</v>
      </c>
      <c r="F82" s="193">
        <f>D82-E82</f>
        <v>2.185185185185185</v>
      </c>
      <c r="G82" s="193">
        <f>(L82+M82)/27</f>
        <v>0.4444444444444444</v>
      </c>
      <c r="H82" s="102" t="s">
        <v>26</v>
      </c>
      <c r="I82" s="101" t="s">
        <v>5</v>
      </c>
      <c r="J82" s="96">
        <f>K82+L82</f>
        <v>20</v>
      </c>
      <c r="K82" s="101">
        <v>10</v>
      </c>
      <c r="L82" s="96">
        <v>10</v>
      </c>
      <c r="M82" s="102">
        <v>2</v>
      </c>
    </row>
    <row r="83" spans="1:13" s="95" customFormat="1" ht="13.5" thickBot="1">
      <c r="A83" s="98">
        <v>5</v>
      </c>
      <c r="B83" s="197" t="s">
        <v>62</v>
      </c>
      <c r="C83" s="101" t="s">
        <v>3</v>
      </c>
      <c r="D83" s="186">
        <v>2.5</v>
      </c>
      <c r="E83" s="170">
        <f>(K83+L83+M83)/27</f>
        <v>0.8148148148148148</v>
      </c>
      <c r="F83" s="170">
        <f>D83-E83</f>
        <v>1.6851851851851851</v>
      </c>
      <c r="G83" s="170">
        <f>(L83+M83)/27</f>
        <v>0.4444444444444444</v>
      </c>
      <c r="H83" s="96" t="s">
        <v>126</v>
      </c>
      <c r="I83" s="107" t="s">
        <v>5</v>
      </c>
      <c r="J83" s="108">
        <f>K83+L83</f>
        <v>20</v>
      </c>
      <c r="K83" s="107">
        <v>10</v>
      </c>
      <c r="L83" s="108">
        <v>10</v>
      </c>
      <c r="M83" s="109">
        <v>2</v>
      </c>
    </row>
    <row r="84" spans="1:13" s="49" customFormat="1" ht="12.75">
      <c r="A84" s="593" t="s">
        <v>23</v>
      </c>
      <c r="B84" s="594"/>
      <c r="C84" s="55"/>
      <c r="D84" s="32">
        <f>SUM(D79:D83)</f>
        <v>14.5</v>
      </c>
      <c r="E84" s="46">
        <f>SUM(E79:E83)</f>
        <v>4.444444444444445</v>
      </c>
      <c r="F84" s="44">
        <f>SUM(F79:F83)</f>
        <v>10.055555555555555</v>
      </c>
      <c r="G84" s="44">
        <f>SUM(G79:G83)</f>
        <v>2.2222222222222223</v>
      </c>
      <c r="H84" s="56" t="s">
        <v>12</v>
      </c>
      <c r="I84" s="57" t="s">
        <v>12</v>
      </c>
      <c r="J84" s="56">
        <f>SUM(J79:J83)</f>
        <v>110</v>
      </c>
      <c r="K84" s="56">
        <f>SUM(K79:K83)</f>
        <v>60</v>
      </c>
      <c r="L84" s="56">
        <f>SUM(L79:L83)</f>
        <v>50</v>
      </c>
      <c r="M84" s="56">
        <f>SUM(M79:M83)</f>
        <v>10</v>
      </c>
    </row>
    <row r="85" spans="1:13" s="49" customFormat="1" ht="12.75">
      <c r="A85" s="585" t="s">
        <v>24</v>
      </c>
      <c r="B85" s="586"/>
      <c r="C85" s="58"/>
      <c r="D85" s="45"/>
      <c r="E85" s="45"/>
      <c r="F85" s="45"/>
      <c r="G85" s="45">
        <f>G84</f>
        <v>2.2222222222222223</v>
      </c>
      <c r="H85" s="59" t="s">
        <v>12</v>
      </c>
      <c r="I85" s="60" t="s">
        <v>12</v>
      </c>
      <c r="J85" s="59"/>
      <c r="K85" s="59"/>
      <c r="L85" s="59"/>
      <c r="M85" s="60"/>
    </row>
    <row r="86" spans="1:13" s="49" customFormat="1" ht="13.5" thickBot="1">
      <c r="A86" s="583" t="s">
        <v>28</v>
      </c>
      <c r="B86" s="584"/>
      <c r="C86" s="61"/>
      <c r="D86" s="63"/>
      <c r="E86" s="62"/>
      <c r="F86" s="62"/>
      <c r="G86" s="62"/>
      <c r="H86" s="62" t="s">
        <v>12</v>
      </c>
      <c r="I86" s="64" t="s">
        <v>12</v>
      </c>
      <c r="J86" s="62"/>
      <c r="K86" s="62"/>
      <c r="L86" s="62"/>
      <c r="M86" s="64"/>
    </row>
    <row r="87" spans="1:13" s="49" customFormat="1" ht="13.5" thickBot="1">
      <c r="A87" s="529" t="s">
        <v>58</v>
      </c>
      <c r="B87" s="530"/>
      <c r="C87" s="530"/>
      <c r="D87" s="530"/>
      <c r="E87" s="530"/>
      <c r="F87" s="530"/>
      <c r="G87" s="530"/>
      <c r="H87" s="530"/>
      <c r="I87" s="530"/>
      <c r="J87" s="530"/>
      <c r="K87" s="530"/>
      <c r="L87" s="530"/>
      <c r="M87" s="592"/>
    </row>
    <row r="88" spans="1:13" s="95" customFormat="1" ht="24.75" thickBot="1">
      <c r="A88" s="96">
        <v>1</v>
      </c>
      <c r="B88" s="136" t="s">
        <v>113</v>
      </c>
      <c r="C88" s="108" t="s">
        <v>3</v>
      </c>
      <c r="D88" s="106">
        <v>5.5</v>
      </c>
      <c r="E88" s="170">
        <f>(K88+L88+M88)/27</f>
        <v>0.5185185185185185</v>
      </c>
      <c r="F88" s="170">
        <f>D88-E88</f>
        <v>4.981481481481482</v>
      </c>
      <c r="G88" s="170">
        <f>(L88+M88)/27</f>
        <v>0.5185185185185185</v>
      </c>
      <c r="H88" s="96" t="s">
        <v>126</v>
      </c>
      <c r="I88" s="102" t="s">
        <v>5</v>
      </c>
      <c r="J88" s="96">
        <f>K88+L88</f>
        <v>10</v>
      </c>
      <c r="K88" s="96"/>
      <c r="L88" s="98">
        <v>10</v>
      </c>
      <c r="M88" s="108">
        <v>4</v>
      </c>
    </row>
    <row r="89" spans="1:13" s="95" customFormat="1" ht="13.5" thickBot="1">
      <c r="A89" s="96">
        <v>2</v>
      </c>
      <c r="B89" s="136" t="s">
        <v>125</v>
      </c>
      <c r="C89" s="108" t="s">
        <v>3</v>
      </c>
      <c r="D89" s="106">
        <v>3</v>
      </c>
      <c r="E89" s="170">
        <f>(K89+L89+M89)/27</f>
        <v>0.8888888888888888</v>
      </c>
      <c r="F89" s="170">
        <f>D89-E89</f>
        <v>2.111111111111111</v>
      </c>
      <c r="G89" s="170">
        <f>(L89+M89)/27</f>
        <v>0.14814814814814814</v>
      </c>
      <c r="H89" s="96" t="s">
        <v>126</v>
      </c>
      <c r="I89" s="102" t="s">
        <v>6</v>
      </c>
      <c r="J89" s="96">
        <f>K89+L89</f>
        <v>20</v>
      </c>
      <c r="K89" s="96">
        <v>20</v>
      </c>
      <c r="L89" s="98"/>
      <c r="M89" s="108">
        <v>4</v>
      </c>
    </row>
    <row r="90" spans="1:13" s="95" customFormat="1" ht="12.75">
      <c r="A90" s="465" t="s">
        <v>23</v>
      </c>
      <c r="B90" s="466"/>
      <c r="C90" s="110"/>
      <c r="D90" s="173">
        <f>SUM(D88:D89)</f>
        <v>8.5</v>
      </c>
      <c r="E90" s="173">
        <f>SUM(E88:E89)</f>
        <v>1.4074074074074074</v>
      </c>
      <c r="F90" s="173">
        <f>SUM(F88:F89)</f>
        <v>7.0925925925925934</v>
      </c>
      <c r="G90" s="173">
        <f>SUM(G88:G89)</f>
        <v>0.6666666666666666</v>
      </c>
      <c r="H90" s="128" t="s">
        <v>12</v>
      </c>
      <c r="I90" s="129" t="s">
        <v>12</v>
      </c>
      <c r="J90" s="128">
        <f>SUM(J88:J89)</f>
        <v>30</v>
      </c>
      <c r="K90" s="128">
        <f>SUM(K88:K89)</f>
        <v>20</v>
      </c>
      <c r="L90" s="128">
        <f>SUM(L88:L89)</f>
        <v>10</v>
      </c>
      <c r="M90" s="128">
        <f>SUM(M88:M89)</f>
        <v>8</v>
      </c>
    </row>
    <row r="91" spans="1:13" s="95" customFormat="1" ht="12.75">
      <c r="A91" s="459" t="s">
        <v>24</v>
      </c>
      <c r="B91" s="460"/>
      <c r="C91" s="115"/>
      <c r="D91" s="178"/>
      <c r="E91" s="178"/>
      <c r="F91" s="178"/>
      <c r="G91" s="178">
        <f>G90</f>
        <v>0.6666666666666666</v>
      </c>
      <c r="H91" s="116" t="s">
        <v>12</v>
      </c>
      <c r="I91" s="118" t="s">
        <v>12</v>
      </c>
      <c r="J91" s="116"/>
      <c r="K91" s="116"/>
      <c r="L91" s="116"/>
      <c r="M91" s="118"/>
    </row>
    <row r="92" spans="1:13" s="49" customFormat="1" ht="13.5" thickBot="1">
      <c r="A92" s="461" t="s">
        <v>28</v>
      </c>
      <c r="B92" s="462"/>
      <c r="C92" s="119"/>
      <c r="D92" s="121"/>
      <c r="E92" s="121"/>
      <c r="F92" s="121"/>
      <c r="G92" s="121"/>
      <c r="H92" s="120" t="s">
        <v>12</v>
      </c>
      <c r="I92" s="122" t="s">
        <v>12</v>
      </c>
      <c r="J92" s="120"/>
      <c r="K92" s="120"/>
      <c r="L92" s="120"/>
      <c r="M92" s="122"/>
    </row>
    <row r="93" spans="1:13" s="95" customFormat="1" ht="13.5" thickBot="1">
      <c r="A93" s="529" t="s">
        <v>44</v>
      </c>
      <c r="B93" s="530"/>
      <c r="C93" s="65"/>
      <c r="D93" s="66"/>
      <c r="E93" s="67"/>
      <c r="F93" s="67"/>
      <c r="G93" s="67"/>
      <c r="H93" s="66"/>
      <c r="I93" s="66"/>
      <c r="J93" s="66"/>
      <c r="K93" s="66"/>
      <c r="L93" s="67"/>
      <c r="M93" s="68"/>
    </row>
    <row r="94" spans="1:13" s="95" customFormat="1" ht="13.5" thickBot="1">
      <c r="A94" s="88">
        <v>1</v>
      </c>
      <c r="B94" s="148" t="s">
        <v>61</v>
      </c>
      <c r="C94" s="88" t="s">
        <v>3</v>
      </c>
      <c r="D94" s="203">
        <v>6</v>
      </c>
      <c r="E94" s="163">
        <v>5.8</v>
      </c>
      <c r="F94" s="163">
        <v>0.2</v>
      </c>
      <c r="G94" s="191">
        <v>6</v>
      </c>
      <c r="H94" s="96" t="s">
        <v>126</v>
      </c>
      <c r="I94" s="88" t="s">
        <v>5</v>
      </c>
      <c r="J94" s="88">
        <f>K94+L94+M94</f>
        <v>160</v>
      </c>
      <c r="K94" s="88"/>
      <c r="L94" s="94">
        <v>160</v>
      </c>
      <c r="M94" s="94"/>
    </row>
    <row r="95" spans="1:13" s="95" customFormat="1" ht="12.75">
      <c r="A95" s="465" t="s">
        <v>23</v>
      </c>
      <c r="B95" s="466"/>
      <c r="C95" s="110"/>
      <c r="D95" s="173">
        <v>6</v>
      </c>
      <c r="E95" s="175">
        <v>5.8</v>
      </c>
      <c r="F95" s="175">
        <v>0.2</v>
      </c>
      <c r="G95" s="175">
        <v>6</v>
      </c>
      <c r="H95" s="128" t="s">
        <v>12</v>
      </c>
      <c r="I95" s="129" t="s">
        <v>12</v>
      </c>
      <c r="J95" s="128">
        <f>J94</f>
        <v>160</v>
      </c>
      <c r="K95" s="128">
        <v>0</v>
      </c>
      <c r="L95" s="128"/>
      <c r="M95" s="129"/>
    </row>
    <row r="96" spans="1:13" s="95" customFormat="1" ht="12.75">
      <c r="A96" s="459" t="s">
        <v>24</v>
      </c>
      <c r="B96" s="460"/>
      <c r="C96" s="115"/>
      <c r="D96" s="117"/>
      <c r="E96" s="366"/>
      <c r="F96" s="116"/>
      <c r="G96" s="116"/>
      <c r="H96" s="116" t="s">
        <v>12</v>
      </c>
      <c r="I96" s="118" t="s">
        <v>12</v>
      </c>
      <c r="J96" s="116"/>
      <c r="K96" s="116"/>
      <c r="L96" s="116"/>
      <c r="M96" s="118"/>
    </row>
    <row r="97" spans="1:13" s="95" customFormat="1" ht="13.5" thickBot="1">
      <c r="A97" s="461" t="s">
        <v>28</v>
      </c>
      <c r="B97" s="462"/>
      <c r="C97" s="119"/>
      <c r="D97" s="121"/>
      <c r="E97" s="367"/>
      <c r="F97" s="120"/>
      <c r="G97" s="120"/>
      <c r="H97" s="120" t="s">
        <v>12</v>
      </c>
      <c r="I97" s="122" t="s">
        <v>12</v>
      </c>
      <c r="J97" s="120"/>
      <c r="K97" s="120"/>
      <c r="L97" s="120"/>
      <c r="M97" s="122"/>
    </row>
    <row r="98" spans="1:13" s="95" customFormat="1" ht="13.5" thickBot="1">
      <c r="A98" s="468" t="s">
        <v>38</v>
      </c>
      <c r="B98" s="469"/>
      <c r="C98" s="145"/>
      <c r="D98" s="146"/>
      <c r="E98" s="146"/>
      <c r="F98" s="146"/>
      <c r="G98" s="146"/>
      <c r="H98" s="146"/>
      <c r="I98" s="146"/>
      <c r="J98" s="145"/>
      <c r="K98" s="145"/>
      <c r="L98" s="146"/>
      <c r="M98" s="147"/>
    </row>
    <row r="99" spans="1:13" s="95" customFormat="1" ht="12.75">
      <c r="A99" s="521" t="s">
        <v>24</v>
      </c>
      <c r="B99" s="547"/>
      <c r="C99" s="150"/>
      <c r="D99" s="151"/>
      <c r="E99" s="152"/>
      <c r="F99" s="151"/>
      <c r="G99" s="364"/>
      <c r="H99" s="154"/>
      <c r="I99" s="155"/>
      <c r="J99" s="154"/>
      <c r="K99" s="155"/>
      <c r="L99" s="305"/>
      <c r="M99" s="156"/>
    </row>
    <row r="100" spans="1:13" s="95" customFormat="1" ht="13.5" thickBot="1">
      <c r="A100" s="523" t="s">
        <v>28</v>
      </c>
      <c r="B100" s="524"/>
      <c r="C100" s="158"/>
      <c r="D100" s="87"/>
      <c r="E100" s="86"/>
      <c r="F100" s="86"/>
      <c r="G100" s="86"/>
      <c r="H100" s="158"/>
      <c r="I100" s="158"/>
      <c r="J100" s="87"/>
      <c r="K100" s="87"/>
      <c r="L100" s="86"/>
      <c r="M100" s="86"/>
    </row>
    <row r="101" spans="1:13" s="167" customFormat="1" ht="13.5" thickBot="1">
      <c r="A101" s="525" t="s">
        <v>23</v>
      </c>
      <c r="B101" s="526"/>
      <c r="C101" s="160"/>
      <c r="D101" s="211">
        <f>D95+D90+D84+D75</f>
        <v>30</v>
      </c>
      <c r="E101" s="211">
        <f>E95+E90+E84+E75</f>
        <v>12.466666666666667</v>
      </c>
      <c r="F101" s="211">
        <f>F95+F90+F84+F75</f>
        <v>17.533333333333335</v>
      </c>
      <c r="G101" s="211">
        <f>G95+G90+G84+G75</f>
        <v>9.703703703703704</v>
      </c>
      <c r="H101" s="161"/>
      <c r="I101" s="161"/>
      <c r="J101" s="218">
        <f>J95+J90+J84+J75</f>
        <v>320</v>
      </c>
      <c r="K101" s="218">
        <f>K95+K90+K84+K75</f>
        <v>80</v>
      </c>
      <c r="L101" s="218">
        <f>L95+L90+L84+L75</f>
        <v>80</v>
      </c>
      <c r="M101" s="218">
        <f>M95+M90+M84+M75</f>
        <v>20</v>
      </c>
    </row>
    <row r="102" spans="1:13" s="167" customFormat="1" ht="12.75">
      <c r="A102" s="544" t="s">
        <v>14</v>
      </c>
      <c r="B102" s="544"/>
      <c r="C102" s="544"/>
      <c r="D102" s="544"/>
      <c r="E102" s="544"/>
      <c r="F102" s="544"/>
      <c r="G102" s="544"/>
      <c r="H102" s="219"/>
      <c r="I102" s="360"/>
      <c r="J102" s="360"/>
      <c r="K102" s="360"/>
      <c r="L102" s="361"/>
      <c r="M102" s="361"/>
    </row>
    <row r="103" spans="1:13" s="167" customFormat="1" ht="12.75">
      <c r="A103" s="475" t="s">
        <v>107</v>
      </c>
      <c r="B103" s="475"/>
      <c r="C103" s="475"/>
      <c r="D103" s="475"/>
      <c r="E103" s="475"/>
      <c r="F103" s="224"/>
      <c r="G103" s="222"/>
      <c r="H103" s="219"/>
      <c r="I103" s="360"/>
      <c r="J103" s="360"/>
      <c r="K103" s="360"/>
      <c r="L103" s="361"/>
      <c r="M103" s="361"/>
    </row>
    <row r="104" spans="1:13" s="167" customFormat="1" ht="12.75">
      <c r="A104" s="223"/>
      <c r="B104" s="223"/>
      <c r="C104" s="223"/>
      <c r="D104" s="223"/>
      <c r="E104" s="223"/>
      <c r="F104" s="224"/>
      <c r="G104" s="222"/>
      <c r="H104" s="219"/>
      <c r="I104" s="360"/>
      <c r="J104" s="360"/>
      <c r="K104" s="360"/>
      <c r="L104" s="361"/>
      <c r="M104" s="361"/>
    </row>
    <row r="105" spans="1:13" s="167" customFormat="1" ht="12.75">
      <c r="A105" s="223"/>
      <c r="B105" s="223"/>
      <c r="C105" s="223"/>
      <c r="D105" s="223"/>
      <c r="E105" s="223"/>
      <c r="F105" s="224"/>
      <c r="G105" s="222"/>
      <c r="H105" s="219"/>
      <c r="I105" s="360"/>
      <c r="J105" s="360"/>
      <c r="K105" s="360"/>
      <c r="L105" s="361"/>
      <c r="M105" s="361"/>
    </row>
    <row r="106" spans="1:13" ht="12.75">
      <c r="A106" s="223"/>
      <c r="B106" s="223"/>
      <c r="C106" s="223"/>
      <c r="D106" s="223"/>
      <c r="E106" s="223"/>
      <c r="F106" s="224"/>
      <c r="G106" s="222"/>
      <c r="H106" s="219"/>
      <c r="I106" s="360"/>
      <c r="J106" s="360"/>
      <c r="K106" s="360"/>
      <c r="L106" s="361"/>
      <c r="M106" s="361"/>
    </row>
    <row r="107" spans="1:13" ht="15.75">
      <c r="A107" s="505" t="s">
        <v>49</v>
      </c>
      <c r="B107" s="506"/>
      <c r="C107" s="506"/>
      <c r="D107" s="506"/>
      <c r="E107" s="506"/>
      <c r="F107" s="506"/>
      <c r="G107" s="506"/>
      <c r="H107" s="506"/>
      <c r="I107" s="506"/>
      <c r="J107" s="506"/>
      <c r="K107" s="506"/>
      <c r="L107" s="506"/>
      <c r="M107" s="506"/>
    </row>
    <row r="108" spans="1:13" ht="15.75">
      <c r="A108" s="487" t="s">
        <v>93</v>
      </c>
      <c r="B108" s="487"/>
      <c r="C108" s="487"/>
      <c r="D108" s="487"/>
      <c r="E108" s="487"/>
      <c r="F108" s="487"/>
      <c r="G108" s="487"/>
      <c r="H108" s="487"/>
      <c r="I108" s="487"/>
      <c r="J108" s="487"/>
      <c r="K108" s="487"/>
      <c r="L108" s="487"/>
      <c r="M108" s="487"/>
    </row>
    <row r="109" spans="1:13" ht="15">
      <c r="A109" s="20"/>
      <c r="B109" s="28" t="s">
        <v>90</v>
      </c>
      <c r="C109" s="28"/>
      <c r="D109" s="28"/>
      <c r="E109" s="21"/>
      <c r="F109" s="21"/>
      <c r="G109" s="21"/>
      <c r="H109" s="20"/>
      <c r="I109" s="20"/>
      <c r="J109" s="20"/>
      <c r="K109" s="20"/>
      <c r="L109" s="21"/>
      <c r="M109" s="21"/>
    </row>
    <row r="110" spans="1:13" ht="15">
      <c r="A110" s="20"/>
      <c r="B110" s="28" t="s">
        <v>46</v>
      </c>
      <c r="C110" s="28"/>
      <c r="D110" s="28"/>
      <c r="E110" s="21"/>
      <c r="F110" s="445" t="s">
        <v>123</v>
      </c>
      <c r="G110" s="21"/>
      <c r="H110" s="20"/>
      <c r="I110" s="20"/>
      <c r="J110" s="20"/>
      <c r="K110" s="20"/>
      <c r="L110" s="21"/>
      <c r="M110" s="21"/>
    </row>
    <row r="111" spans="1:13" ht="15">
      <c r="A111" s="20"/>
      <c r="B111" s="28" t="s">
        <v>47</v>
      </c>
      <c r="C111" s="28"/>
      <c r="D111" s="28"/>
      <c r="E111" s="21"/>
      <c r="F111" s="446" t="s">
        <v>124</v>
      </c>
      <c r="G111" s="21"/>
      <c r="H111" s="20"/>
      <c r="I111" s="20"/>
      <c r="J111" s="20"/>
      <c r="K111" s="20"/>
      <c r="L111" s="21"/>
      <c r="M111" s="21"/>
    </row>
    <row r="112" spans="1:13" ht="15">
      <c r="A112" s="20"/>
      <c r="B112" s="28" t="s">
        <v>31</v>
      </c>
      <c r="C112" s="28"/>
      <c r="D112" s="28"/>
      <c r="E112" s="21"/>
      <c r="F112" s="21"/>
      <c r="G112" s="21"/>
      <c r="H112" s="20"/>
      <c r="I112" s="20"/>
      <c r="J112" s="20"/>
      <c r="K112" s="20"/>
      <c r="L112" s="21"/>
      <c r="M112" s="21"/>
    </row>
    <row r="113" spans="1:13" ht="15">
      <c r="A113" s="20"/>
      <c r="B113" s="28" t="s">
        <v>119</v>
      </c>
      <c r="C113" s="28"/>
      <c r="D113" s="28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2:13" ht="15">
      <c r="B114" s="12" t="s">
        <v>120</v>
      </c>
      <c r="C114" s="12"/>
      <c r="D114" s="12"/>
      <c r="E114"/>
      <c r="F114"/>
      <c r="G114"/>
      <c r="L114"/>
      <c r="M114"/>
    </row>
    <row r="115" spans="1:13" ht="15">
      <c r="A115" s="20"/>
      <c r="B115" s="29" t="s">
        <v>68</v>
      </c>
      <c r="C115" s="20"/>
      <c r="D115" s="20"/>
      <c r="E115" s="21"/>
      <c r="F115" s="21"/>
      <c r="G115" s="36"/>
      <c r="H115" s="20"/>
      <c r="I115" s="20"/>
      <c r="J115" s="20"/>
      <c r="K115" s="20"/>
      <c r="L115" s="21"/>
      <c r="M115" s="21"/>
    </row>
    <row r="116" spans="1:13" ht="15.75" thickBot="1">
      <c r="A116" s="20"/>
      <c r="B116" s="29" t="s">
        <v>69</v>
      </c>
      <c r="C116" s="20"/>
      <c r="D116" s="20"/>
      <c r="E116" s="21"/>
      <c r="F116" s="21"/>
      <c r="G116" s="36"/>
      <c r="H116" s="20"/>
      <c r="I116" s="20"/>
      <c r="J116" s="20"/>
      <c r="K116" s="20"/>
      <c r="L116" s="21"/>
      <c r="M116" s="21"/>
    </row>
    <row r="117" spans="1:13" ht="13.5" thickBot="1">
      <c r="A117" s="541" t="s">
        <v>0</v>
      </c>
      <c r="B117" s="482" t="s">
        <v>15</v>
      </c>
      <c r="C117" s="488" t="s">
        <v>8</v>
      </c>
      <c r="D117" s="491" t="s">
        <v>9</v>
      </c>
      <c r="E117" s="492"/>
      <c r="F117" s="493"/>
      <c r="G117" s="553" t="s">
        <v>18</v>
      </c>
      <c r="H117" s="554" t="s">
        <v>19</v>
      </c>
      <c r="I117" s="553" t="s">
        <v>20</v>
      </c>
      <c r="J117" s="491" t="s">
        <v>11</v>
      </c>
      <c r="K117" s="492"/>
      <c r="L117" s="492"/>
      <c r="M117" s="493"/>
    </row>
    <row r="118" spans="1:13" ht="13.5" thickBot="1">
      <c r="A118" s="542"/>
      <c r="B118" s="483"/>
      <c r="C118" s="489"/>
      <c r="D118" s="535" t="s">
        <v>1</v>
      </c>
      <c r="E118" s="537" t="s">
        <v>16</v>
      </c>
      <c r="F118" s="539" t="s">
        <v>17</v>
      </c>
      <c r="G118" s="537"/>
      <c r="H118" s="555"/>
      <c r="I118" s="537"/>
      <c r="J118" s="535" t="s">
        <v>1</v>
      </c>
      <c r="K118" s="551" t="s">
        <v>21</v>
      </c>
      <c r="L118" s="552"/>
      <c r="M118" s="485" t="s">
        <v>10</v>
      </c>
    </row>
    <row r="119" spans="1:13" ht="12.75">
      <c r="A119" s="542"/>
      <c r="B119" s="483"/>
      <c r="C119" s="489"/>
      <c r="D119" s="535"/>
      <c r="E119" s="537"/>
      <c r="F119" s="539"/>
      <c r="G119" s="537"/>
      <c r="H119" s="555"/>
      <c r="I119" s="537"/>
      <c r="J119" s="535"/>
      <c r="K119" s="482" t="s">
        <v>4</v>
      </c>
      <c r="L119" s="482" t="s">
        <v>13</v>
      </c>
      <c r="M119" s="485"/>
    </row>
    <row r="120" spans="1:13" ht="12.75">
      <c r="A120" s="542"/>
      <c r="B120" s="483"/>
      <c r="C120" s="489"/>
      <c r="D120" s="535"/>
      <c r="E120" s="537"/>
      <c r="F120" s="539"/>
      <c r="G120" s="537"/>
      <c r="H120" s="555"/>
      <c r="I120" s="537"/>
      <c r="J120" s="535"/>
      <c r="K120" s="483"/>
      <c r="L120" s="483"/>
      <c r="M120" s="485"/>
    </row>
    <row r="121" spans="1:13" ht="12.75">
      <c r="A121" s="542"/>
      <c r="B121" s="483"/>
      <c r="C121" s="489"/>
      <c r="D121" s="535"/>
      <c r="E121" s="537"/>
      <c r="F121" s="539"/>
      <c r="G121" s="537"/>
      <c r="H121" s="555"/>
      <c r="I121" s="537"/>
      <c r="J121" s="535"/>
      <c r="K121" s="483"/>
      <c r="L121" s="483"/>
      <c r="M121" s="485"/>
    </row>
    <row r="122" spans="1:13" ht="12.75">
      <c r="A122" s="542"/>
      <c r="B122" s="483"/>
      <c r="C122" s="489"/>
      <c r="D122" s="535"/>
      <c r="E122" s="537"/>
      <c r="F122" s="539"/>
      <c r="G122" s="537"/>
      <c r="H122" s="555"/>
      <c r="I122" s="537"/>
      <c r="J122" s="535"/>
      <c r="K122" s="483"/>
      <c r="L122" s="483"/>
      <c r="M122" s="485"/>
    </row>
    <row r="123" spans="1:13" s="167" customFormat="1" ht="12" customHeight="1" thickBot="1">
      <c r="A123" s="543"/>
      <c r="B123" s="484"/>
      <c r="C123" s="490"/>
      <c r="D123" s="536"/>
      <c r="E123" s="538"/>
      <c r="F123" s="540"/>
      <c r="G123" s="538"/>
      <c r="H123" s="556"/>
      <c r="I123" s="538"/>
      <c r="J123" s="536"/>
      <c r="K123" s="484"/>
      <c r="L123" s="484"/>
      <c r="M123" s="486"/>
    </row>
    <row r="124" spans="1:13" s="167" customFormat="1" ht="13.5" thickBot="1">
      <c r="A124" s="368"/>
      <c r="B124" s="369" t="s">
        <v>7</v>
      </c>
      <c r="C124" s="370"/>
      <c r="D124" s="371"/>
      <c r="E124" s="372"/>
      <c r="F124" s="372"/>
      <c r="G124" s="372"/>
      <c r="H124" s="371"/>
      <c r="I124" s="371"/>
      <c r="J124" s="371"/>
      <c r="K124" s="371"/>
      <c r="L124" s="372"/>
      <c r="M124" s="373"/>
    </row>
    <row r="125" spans="1:13" s="167" customFormat="1" ht="15.75" thickBot="1">
      <c r="A125" s="580" t="s">
        <v>36</v>
      </c>
      <c r="B125" s="581"/>
      <c r="C125" s="581"/>
      <c r="D125" s="581"/>
      <c r="E125" s="581"/>
      <c r="F125" s="581"/>
      <c r="G125" s="581"/>
      <c r="H125" s="581"/>
      <c r="I125" s="581"/>
      <c r="J125" s="581"/>
      <c r="K125" s="581"/>
      <c r="L125" s="581"/>
      <c r="M125" s="582"/>
    </row>
    <row r="126" spans="1:13" s="167" customFormat="1" ht="12.75">
      <c r="A126" s="163">
        <v>1</v>
      </c>
      <c r="B126" s="374" t="s">
        <v>65</v>
      </c>
      <c r="C126" s="88" t="s">
        <v>39</v>
      </c>
      <c r="D126" s="164">
        <v>3</v>
      </c>
      <c r="E126" s="189">
        <f>(K126+L126+M126)/27</f>
        <v>1</v>
      </c>
      <c r="F126" s="165">
        <f>D126-E126</f>
        <v>2</v>
      </c>
      <c r="G126" s="165">
        <f>(L126+M126)/27</f>
        <v>0.4444444444444444</v>
      </c>
      <c r="H126" s="93" t="s">
        <v>26</v>
      </c>
      <c r="I126" s="124" t="s">
        <v>5</v>
      </c>
      <c r="J126" s="163">
        <f>K126+L126</f>
        <v>25</v>
      </c>
      <c r="K126" s="191">
        <v>15</v>
      </c>
      <c r="L126" s="190">
        <v>10</v>
      </c>
      <c r="M126" s="163">
        <v>2</v>
      </c>
    </row>
    <row r="127" spans="1:13" s="167" customFormat="1" ht="13.5" thickBot="1">
      <c r="A127" s="168">
        <v>2</v>
      </c>
      <c r="B127" s="375" t="s">
        <v>66</v>
      </c>
      <c r="C127" s="108" t="s">
        <v>39</v>
      </c>
      <c r="D127" s="228">
        <v>3</v>
      </c>
      <c r="E127" s="448">
        <f>(K127+L127+M127)/27</f>
        <v>0.8148148148148148</v>
      </c>
      <c r="F127" s="170">
        <f>D127-E127</f>
        <v>2.185185185185185</v>
      </c>
      <c r="G127" s="170">
        <f>(L127+M127)/27</f>
        <v>0.4444444444444444</v>
      </c>
      <c r="H127" s="96" t="s">
        <v>126</v>
      </c>
      <c r="I127" s="376" t="s">
        <v>5</v>
      </c>
      <c r="J127" s="168">
        <f>K127+L127</f>
        <v>20</v>
      </c>
      <c r="K127" s="171">
        <v>10</v>
      </c>
      <c r="L127" s="199">
        <v>10</v>
      </c>
      <c r="M127" s="168">
        <v>2</v>
      </c>
    </row>
    <row r="128" spans="1:13" s="167" customFormat="1" ht="12.75">
      <c r="A128" s="470" t="s">
        <v>23</v>
      </c>
      <c r="B128" s="471"/>
      <c r="C128" s="229"/>
      <c r="D128" s="230">
        <f>SUM(D126:D127)</f>
        <v>6</v>
      </c>
      <c r="E128" s="231">
        <f>SUM(E126:E127)</f>
        <v>1.8148148148148149</v>
      </c>
      <c r="F128" s="231">
        <f>SUM(F126:F127)</f>
        <v>4.185185185185185</v>
      </c>
      <c r="G128" s="231">
        <f>SUM(G126:G127)</f>
        <v>0.8888888888888888</v>
      </c>
      <c r="H128" s="234" t="s">
        <v>12</v>
      </c>
      <c r="I128" s="234" t="s">
        <v>12</v>
      </c>
      <c r="J128" s="233">
        <f>SUM(J126:J127)</f>
        <v>45</v>
      </c>
      <c r="K128" s="233">
        <f>SUM(K126:K127)</f>
        <v>25</v>
      </c>
      <c r="L128" s="233">
        <f>SUM(L126:L127)</f>
        <v>20</v>
      </c>
      <c r="M128" s="233">
        <f>SUM(M126:M127)</f>
        <v>4</v>
      </c>
    </row>
    <row r="129" spans="1:13" s="167" customFormat="1" ht="12.75">
      <c r="A129" s="470" t="s">
        <v>27</v>
      </c>
      <c r="B129" s="479"/>
      <c r="C129" s="235"/>
      <c r="D129" s="236"/>
      <c r="E129" s="236"/>
      <c r="F129" s="236"/>
      <c r="G129" s="236">
        <f>G128</f>
        <v>0.8888888888888888</v>
      </c>
      <c r="H129" s="237" t="s">
        <v>12</v>
      </c>
      <c r="I129" s="238" t="s">
        <v>12</v>
      </c>
      <c r="J129" s="237"/>
      <c r="K129" s="237"/>
      <c r="L129" s="237">
        <f>L128</f>
        <v>20</v>
      </c>
      <c r="M129" s="238"/>
    </row>
    <row r="130" spans="1:13" s="167" customFormat="1" ht="13.5" thickBot="1">
      <c r="A130" s="480" t="s">
        <v>28</v>
      </c>
      <c r="B130" s="481"/>
      <c r="C130" s="239"/>
      <c r="D130" s="240"/>
      <c r="E130" s="241"/>
      <c r="F130" s="241"/>
      <c r="G130" s="241"/>
      <c r="H130" s="240" t="s">
        <v>12</v>
      </c>
      <c r="I130" s="242" t="s">
        <v>12</v>
      </c>
      <c r="J130" s="240"/>
      <c r="K130" s="240"/>
      <c r="L130" s="240"/>
      <c r="M130" s="242"/>
    </row>
    <row r="131" spans="1:13" s="167" customFormat="1" ht="15.75" thickBot="1">
      <c r="A131" s="455" t="s">
        <v>58</v>
      </c>
      <c r="B131" s="581"/>
      <c r="C131" s="456"/>
      <c r="D131" s="456"/>
      <c r="E131" s="581"/>
      <c r="F131" s="581"/>
      <c r="G131" s="581"/>
      <c r="H131" s="581"/>
      <c r="I131" s="581"/>
      <c r="J131" s="581"/>
      <c r="K131" s="581"/>
      <c r="L131" s="581"/>
      <c r="M131" s="582"/>
    </row>
    <row r="132" spans="1:13" s="167" customFormat="1" ht="12.75">
      <c r="A132" s="377">
        <v>1</v>
      </c>
      <c r="B132" s="74" t="s">
        <v>94</v>
      </c>
      <c r="C132" s="245" t="s">
        <v>39</v>
      </c>
      <c r="D132" s="246">
        <v>3</v>
      </c>
      <c r="E132" s="378">
        <f>(K132+L132+M132)/27</f>
        <v>0.8148148148148148</v>
      </c>
      <c r="F132" s="438">
        <f>D132-E132</f>
        <v>2.185185185185185</v>
      </c>
      <c r="G132" s="438">
        <f>(L132+M132)/27</f>
        <v>0.4444444444444444</v>
      </c>
      <c r="H132" s="248" t="s">
        <v>26</v>
      </c>
      <c r="I132" s="249" t="s">
        <v>5</v>
      </c>
      <c r="J132" s="441">
        <f>K132+L132</f>
        <v>20</v>
      </c>
      <c r="K132" s="251">
        <v>10</v>
      </c>
      <c r="L132" s="250">
        <v>10</v>
      </c>
      <c r="M132" s="191">
        <v>2</v>
      </c>
    </row>
    <row r="133" spans="1:13" s="167" customFormat="1" ht="12.75">
      <c r="A133" s="252">
        <v>2</v>
      </c>
      <c r="B133" s="41" t="s">
        <v>95</v>
      </c>
      <c r="C133" s="254" t="s">
        <v>39</v>
      </c>
      <c r="D133" s="255">
        <v>2.5</v>
      </c>
      <c r="E133" s="439">
        <f aca="true" t="shared" si="4" ref="E133:E138">(K133+L133+M133)/27</f>
        <v>0.8148148148148148</v>
      </c>
      <c r="F133" s="439">
        <f aca="true" t="shared" si="5" ref="F133:F138">D133-E133</f>
        <v>1.6851851851851851</v>
      </c>
      <c r="G133" s="439">
        <f aca="true" t="shared" si="6" ref="G133:G138">(L133+M133)/27</f>
        <v>0.4444444444444444</v>
      </c>
      <c r="H133" s="96" t="s">
        <v>126</v>
      </c>
      <c r="I133" s="254" t="s">
        <v>5</v>
      </c>
      <c r="J133" s="257">
        <f aca="true" t="shared" si="7" ref="J133:J138">K133+L133</f>
        <v>20</v>
      </c>
      <c r="K133" s="258">
        <v>10</v>
      </c>
      <c r="L133" s="257">
        <v>10</v>
      </c>
      <c r="M133" s="195">
        <v>2</v>
      </c>
    </row>
    <row r="134" spans="1:13" s="167" customFormat="1" ht="12.75">
      <c r="A134" s="379">
        <v>3</v>
      </c>
      <c r="B134" s="41" t="s">
        <v>99</v>
      </c>
      <c r="C134" s="380" t="s">
        <v>39</v>
      </c>
      <c r="D134" s="255">
        <v>2.5</v>
      </c>
      <c r="E134" s="439">
        <f t="shared" si="4"/>
        <v>0.8148148148148148</v>
      </c>
      <c r="F134" s="439">
        <f t="shared" si="5"/>
        <v>1.6851851851851851</v>
      </c>
      <c r="G134" s="439">
        <f t="shared" si="6"/>
        <v>0.4444444444444444</v>
      </c>
      <c r="H134" s="96" t="s">
        <v>126</v>
      </c>
      <c r="I134" s="254" t="s">
        <v>5</v>
      </c>
      <c r="J134" s="257">
        <f t="shared" si="7"/>
        <v>20</v>
      </c>
      <c r="K134" s="258">
        <v>10</v>
      </c>
      <c r="L134" s="257">
        <v>10</v>
      </c>
      <c r="M134" s="195">
        <v>2</v>
      </c>
    </row>
    <row r="135" spans="1:13" s="167" customFormat="1" ht="12.75">
      <c r="A135" s="252">
        <v>4</v>
      </c>
      <c r="B135" s="41" t="s">
        <v>97</v>
      </c>
      <c r="C135" s="254" t="s">
        <v>39</v>
      </c>
      <c r="D135" s="255">
        <v>2.5</v>
      </c>
      <c r="E135" s="439">
        <f t="shared" si="4"/>
        <v>0.8148148148148148</v>
      </c>
      <c r="F135" s="439">
        <f t="shared" si="5"/>
        <v>1.6851851851851851</v>
      </c>
      <c r="G135" s="439">
        <f t="shared" si="6"/>
        <v>0.4444444444444444</v>
      </c>
      <c r="H135" s="256" t="s">
        <v>26</v>
      </c>
      <c r="I135" s="254" t="s">
        <v>5</v>
      </c>
      <c r="J135" s="257">
        <f t="shared" si="7"/>
        <v>20</v>
      </c>
      <c r="K135" s="258">
        <v>10</v>
      </c>
      <c r="L135" s="257">
        <v>10</v>
      </c>
      <c r="M135" s="195">
        <v>2</v>
      </c>
    </row>
    <row r="136" spans="1:13" s="167" customFormat="1" ht="12.75">
      <c r="A136" s="252">
        <v>5</v>
      </c>
      <c r="B136" s="41" t="s">
        <v>98</v>
      </c>
      <c r="C136" s="254" t="s">
        <v>39</v>
      </c>
      <c r="D136" s="255">
        <v>2.5</v>
      </c>
      <c r="E136" s="439">
        <f t="shared" si="4"/>
        <v>0.8148148148148148</v>
      </c>
      <c r="F136" s="439">
        <f t="shared" si="5"/>
        <v>1.6851851851851851</v>
      </c>
      <c r="G136" s="439">
        <f t="shared" si="6"/>
        <v>0.4444444444444444</v>
      </c>
      <c r="H136" s="96" t="s">
        <v>126</v>
      </c>
      <c r="I136" s="254" t="s">
        <v>5</v>
      </c>
      <c r="J136" s="257">
        <f t="shared" si="7"/>
        <v>20</v>
      </c>
      <c r="K136" s="258">
        <v>10</v>
      </c>
      <c r="L136" s="257">
        <v>10</v>
      </c>
      <c r="M136" s="195">
        <v>2</v>
      </c>
    </row>
    <row r="137" spans="1:13" s="167" customFormat="1" ht="24.75">
      <c r="A137" s="252">
        <v>6</v>
      </c>
      <c r="B137" s="259" t="s">
        <v>114</v>
      </c>
      <c r="C137" s="254" t="s">
        <v>39</v>
      </c>
      <c r="D137" s="255">
        <v>5.5</v>
      </c>
      <c r="E137" s="439">
        <f t="shared" si="4"/>
        <v>0.7037037037037037</v>
      </c>
      <c r="F137" s="439">
        <f t="shared" si="5"/>
        <v>4.796296296296296</v>
      </c>
      <c r="G137" s="439">
        <f t="shared" si="6"/>
        <v>0.7037037037037037</v>
      </c>
      <c r="H137" s="96" t="s">
        <v>126</v>
      </c>
      <c r="I137" s="254" t="s">
        <v>5</v>
      </c>
      <c r="J137" s="257">
        <f t="shared" si="7"/>
        <v>15</v>
      </c>
      <c r="K137" s="258"/>
      <c r="L137" s="257">
        <v>15</v>
      </c>
      <c r="M137" s="195">
        <v>4</v>
      </c>
    </row>
    <row r="138" spans="1:13" s="167" customFormat="1" ht="13.5" thickBot="1">
      <c r="A138" s="381">
        <v>7</v>
      </c>
      <c r="B138" s="261" t="s">
        <v>127</v>
      </c>
      <c r="C138" s="262" t="s">
        <v>39</v>
      </c>
      <c r="D138" s="430">
        <v>4.75</v>
      </c>
      <c r="E138" s="440">
        <f t="shared" si="4"/>
        <v>0.8148148148148148</v>
      </c>
      <c r="F138" s="440">
        <f t="shared" si="5"/>
        <v>3.935185185185185</v>
      </c>
      <c r="G138" s="440">
        <f t="shared" si="6"/>
        <v>0.07407407407407407</v>
      </c>
      <c r="H138" s="96" t="s">
        <v>126</v>
      </c>
      <c r="I138" s="264" t="s">
        <v>6</v>
      </c>
      <c r="J138" s="265">
        <f t="shared" si="7"/>
        <v>20</v>
      </c>
      <c r="K138" s="266">
        <v>20</v>
      </c>
      <c r="L138" s="265"/>
      <c r="M138" s="171">
        <v>2</v>
      </c>
    </row>
    <row r="139" spans="1:13" s="167" customFormat="1" ht="12.75">
      <c r="A139" s="561" t="s">
        <v>23</v>
      </c>
      <c r="B139" s="471"/>
      <c r="C139" s="267"/>
      <c r="D139" s="232">
        <f>SUM(D132:D138)</f>
        <v>23.25</v>
      </c>
      <c r="E139" s="232">
        <f>SUM(E132:E138)</f>
        <v>5.592592592592592</v>
      </c>
      <c r="F139" s="232">
        <f>SUM(F132:F138)</f>
        <v>17.657407407407405</v>
      </c>
      <c r="G139" s="232">
        <f>SUM(G132:G138)</f>
        <v>3</v>
      </c>
      <c r="H139" s="233" t="s">
        <v>12</v>
      </c>
      <c r="I139" s="234" t="s">
        <v>12</v>
      </c>
      <c r="J139" s="233">
        <f>SUM(J132:J138)</f>
        <v>135</v>
      </c>
      <c r="K139" s="233">
        <f>SUM(K132:K138)</f>
        <v>70</v>
      </c>
      <c r="L139" s="233">
        <f>SUM(L132:L138)</f>
        <v>65</v>
      </c>
      <c r="M139" s="233">
        <f>SUM(M132:M138)</f>
        <v>16</v>
      </c>
    </row>
    <row r="140" spans="1:13" s="167" customFormat="1" ht="12.75">
      <c r="A140" s="470" t="s">
        <v>27</v>
      </c>
      <c r="B140" s="479"/>
      <c r="C140" s="235"/>
      <c r="D140" s="268"/>
      <c r="E140" s="236"/>
      <c r="F140" s="236"/>
      <c r="G140" s="236">
        <f>G139</f>
        <v>3</v>
      </c>
      <c r="H140" s="237" t="s">
        <v>12</v>
      </c>
      <c r="I140" s="238" t="s">
        <v>12</v>
      </c>
      <c r="J140" s="237"/>
      <c r="K140" s="237"/>
      <c r="L140" s="237"/>
      <c r="M140" s="238"/>
    </row>
    <row r="141" spans="1:13" s="167" customFormat="1" ht="13.5" thickBot="1">
      <c r="A141" s="480" t="s">
        <v>28</v>
      </c>
      <c r="B141" s="481"/>
      <c r="C141" s="239"/>
      <c r="D141" s="241">
        <f>D138</f>
        <v>4.75</v>
      </c>
      <c r="E141" s="241">
        <f>E138</f>
        <v>0.8148148148148148</v>
      </c>
      <c r="F141" s="241">
        <f>F138</f>
        <v>3.935185185185185</v>
      </c>
      <c r="G141" s="241">
        <f>G138</f>
        <v>0.07407407407407407</v>
      </c>
      <c r="H141" s="240" t="s">
        <v>12</v>
      </c>
      <c r="I141" s="242" t="s">
        <v>12</v>
      </c>
      <c r="J141" s="240">
        <f>J138</f>
        <v>20</v>
      </c>
      <c r="K141" s="240">
        <f>K138</f>
        <v>20</v>
      </c>
      <c r="L141" s="240">
        <f>L138</f>
        <v>0</v>
      </c>
      <c r="M141" s="240">
        <f>M138</f>
        <v>2</v>
      </c>
    </row>
    <row r="142" spans="1:13" s="167" customFormat="1" ht="15.75" thickBot="1">
      <c r="A142" s="463" t="s">
        <v>37</v>
      </c>
      <c r="B142" s="464"/>
      <c r="C142" s="269"/>
      <c r="D142" s="206"/>
      <c r="E142" s="207"/>
      <c r="F142" s="207"/>
      <c r="G142" s="207"/>
      <c r="H142" s="206"/>
      <c r="I142" s="206"/>
      <c r="J142" s="206"/>
      <c r="K142" s="206"/>
      <c r="L142" s="207"/>
      <c r="M142" s="208"/>
    </row>
    <row r="143" spans="1:13" s="167" customFormat="1" ht="12.75">
      <c r="A143" s="185">
        <v>1</v>
      </c>
      <c r="B143" s="270" t="s">
        <v>104</v>
      </c>
      <c r="C143" s="88" t="s">
        <v>39</v>
      </c>
      <c r="D143" s="193">
        <v>0.25</v>
      </c>
      <c r="E143" s="193">
        <f>(K143+L143+5)/27.5</f>
        <v>0.2545454545454545</v>
      </c>
      <c r="F143" s="271"/>
      <c r="G143" s="271"/>
      <c r="H143" s="96" t="s">
        <v>22</v>
      </c>
      <c r="I143" s="185" t="s">
        <v>5</v>
      </c>
      <c r="J143" s="185">
        <v>2</v>
      </c>
      <c r="K143" s="185">
        <v>2</v>
      </c>
      <c r="L143" s="185"/>
      <c r="M143" s="195"/>
    </row>
    <row r="144" spans="1:13" s="167" customFormat="1" ht="13.5" thickBot="1">
      <c r="A144" s="84">
        <v>2</v>
      </c>
      <c r="B144" s="213" t="s">
        <v>40</v>
      </c>
      <c r="C144" s="86" t="s">
        <v>39</v>
      </c>
      <c r="D144" s="272">
        <v>0.5</v>
      </c>
      <c r="E144" s="193">
        <v>0.5</v>
      </c>
      <c r="F144" s="271"/>
      <c r="G144" s="271"/>
      <c r="H144" s="86" t="s">
        <v>22</v>
      </c>
      <c r="I144" s="84" t="s">
        <v>5</v>
      </c>
      <c r="J144" s="84">
        <v>4</v>
      </c>
      <c r="K144" s="84">
        <v>4</v>
      </c>
      <c r="L144" s="84"/>
      <c r="M144" s="273"/>
    </row>
    <row r="145" spans="1:13" s="167" customFormat="1" ht="12.75">
      <c r="A145" s="465" t="s">
        <v>23</v>
      </c>
      <c r="B145" s="466"/>
      <c r="C145" s="172"/>
      <c r="D145" s="174">
        <f>SUM(D143:D144)</f>
        <v>0.75</v>
      </c>
      <c r="E145" s="174">
        <f>SUM(E143:E144)</f>
        <v>0.7545454545454545</v>
      </c>
      <c r="F145" s="173"/>
      <c r="G145" s="173"/>
      <c r="H145" s="175" t="s">
        <v>12</v>
      </c>
      <c r="I145" s="176" t="s">
        <v>12</v>
      </c>
      <c r="J145" s="175">
        <f>SUM(J143:J144)</f>
        <v>6</v>
      </c>
      <c r="K145" s="175">
        <f>SUM(K143:K144)</f>
        <v>6</v>
      </c>
      <c r="L145" s="175">
        <f>SUM(L144:L144)</f>
        <v>0</v>
      </c>
      <c r="M145" s="176"/>
    </row>
    <row r="146" spans="1:13" s="167" customFormat="1" ht="12.75">
      <c r="A146" s="459" t="s">
        <v>27</v>
      </c>
      <c r="B146" s="467"/>
      <c r="C146" s="177"/>
      <c r="D146" s="178"/>
      <c r="E146" s="179"/>
      <c r="F146" s="179"/>
      <c r="G146" s="179"/>
      <c r="H146" s="179" t="s">
        <v>12</v>
      </c>
      <c r="I146" s="180" t="s">
        <v>12</v>
      </c>
      <c r="J146" s="179"/>
      <c r="K146" s="179"/>
      <c r="L146" s="179"/>
      <c r="M146" s="180"/>
    </row>
    <row r="147" spans="1:13" s="167" customFormat="1" ht="13.5" thickBot="1">
      <c r="A147" s="461" t="s">
        <v>28</v>
      </c>
      <c r="B147" s="462"/>
      <c r="C147" s="181"/>
      <c r="D147" s="183"/>
      <c r="E147" s="183"/>
      <c r="F147" s="183"/>
      <c r="G147" s="183"/>
      <c r="H147" s="183" t="s">
        <v>12</v>
      </c>
      <c r="I147" s="184" t="s">
        <v>12</v>
      </c>
      <c r="J147" s="183"/>
      <c r="K147" s="183"/>
      <c r="L147" s="183"/>
      <c r="M147" s="184"/>
    </row>
    <row r="148" spans="1:13" s="167" customFormat="1" ht="15.75" thickBot="1">
      <c r="A148" s="455" t="s">
        <v>42</v>
      </c>
      <c r="B148" s="456"/>
      <c r="C148" s="274"/>
      <c r="D148" s="275"/>
      <c r="E148" s="275"/>
      <c r="F148" s="275"/>
      <c r="G148" s="275"/>
      <c r="H148" s="275"/>
      <c r="I148" s="275"/>
      <c r="J148" s="274"/>
      <c r="K148" s="274"/>
      <c r="L148" s="275"/>
      <c r="M148" s="276"/>
    </row>
    <row r="149" spans="1:13" s="167" customFormat="1" ht="12.75">
      <c r="A149" s="564" t="s">
        <v>24</v>
      </c>
      <c r="B149" s="574"/>
      <c r="C149" s="277"/>
      <c r="D149" s="278"/>
      <c r="E149" s="279"/>
      <c r="F149" s="278"/>
      <c r="G149" s="382"/>
      <c r="H149" s="281"/>
      <c r="I149" s="282"/>
      <c r="J149" s="281"/>
      <c r="K149" s="282"/>
      <c r="L149" s="383"/>
      <c r="M149" s="284"/>
    </row>
    <row r="150" spans="1:13" s="167" customFormat="1" ht="13.5" thickBot="1">
      <c r="A150" s="575" t="s">
        <v>25</v>
      </c>
      <c r="B150" s="576"/>
      <c r="C150" s="285"/>
      <c r="D150" s="286">
        <f>D141+D130</f>
        <v>4.75</v>
      </c>
      <c r="E150" s="286">
        <f>E141+E130</f>
        <v>0.8148148148148148</v>
      </c>
      <c r="F150" s="286">
        <f>F141+F130</f>
        <v>3.935185185185185</v>
      </c>
      <c r="G150" s="286">
        <f>G141+G130</f>
        <v>0.07407407407407407</v>
      </c>
      <c r="H150" s="285"/>
      <c r="I150" s="285"/>
      <c r="J150" s="287">
        <f>J141+J130</f>
        <v>20</v>
      </c>
      <c r="K150" s="287">
        <f>K141+K130</f>
        <v>20</v>
      </c>
      <c r="L150" s="287">
        <f>L141+L130</f>
        <v>0</v>
      </c>
      <c r="M150" s="287">
        <f>M141+M130</f>
        <v>2</v>
      </c>
    </row>
    <row r="151" spans="1:13" s="167" customFormat="1" ht="13.5" thickBot="1">
      <c r="A151" s="568" t="s">
        <v>23</v>
      </c>
      <c r="B151" s="577"/>
      <c r="C151" s="290"/>
      <c r="D151" s="346">
        <f>D128+D139+D145</f>
        <v>30</v>
      </c>
      <c r="E151" s="346">
        <f>E128+E139+E145</f>
        <v>8.16195286195286</v>
      </c>
      <c r="F151" s="346">
        <f>F128+F139</f>
        <v>21.842592592592588</v>
      </c>
      <c r="G151" s="346">
        <f>G128+G139</f>
        <v>3.888888888888889</v>
      </c>
      <c r="H151" s="293"/>
      <c r="I151" s="293"/>
      <c r="J151" s="293">
        <f>J128+J139</f>
        <v>180</v>
      </c>
      <c r="K151" s="293">
        <f>K128+K139</f>
        <v>95</v>
      </c>
      <c r="L151" s="293">
        <f>L128+L139</f>
        <v>85</v>
      </c>
      <c r="M151" s="293">
        <f>M128+M139</f>
        <v>20</v>
      </c>
    </row>
    <row r="152" spans="1:13" s="167" customFormat="1" ht="12.75">
      <c r="A152" s="563" t="s">
        <v>14</v>
      </c>
      <c r="B152" s="563"/>
      <c r="C152" s="563"/>
      <c r="D152" s="563"/>
      <c r="E152" s="563"/>
      <c r="F152" s="563"/>
      <c r="G152" s="563"/>
      <c r="H152" s="294"/>
      <c r="I152" s="384"/>
      <c r="J152" s="384"/>
      <c r="K152" s="384"/>
      <c r="L152" s="380"/>
      <c r="M152" s="380"/>
    </row>
    <row r="153" spans="1:13" ht="12" customHeight="1">
      <c r="A153" s="475" t="s">
        <v>107</v>
      </c>
      <c r="B153" s="475"/>
      <c r="C153" s="475"/>
      <c r="D153" s="475"/>
      <c r="E153" s="475"/>
      <c r="F153" s="298"/>
      <c r="G153" s="297"/>
      <c r="H153" s="294"/>
      <c r="I153" s="384"/>
      <c r="J153" s="384"/>
      <c r="K153" s="384"/>
      <c r="L153" s="380"/>
      <c r="M153" s="380"/>
    </row>
    <row r="154" spans="9:13" ht="37.5" customHeight="1">
      <c r="I154" s="78"/>
      <c r="J154" s="78"/>
      <c r="K154" s="78"/>
      <c r="L154" s="79"/>
      <c r="M154" s="79"/>
    </row>
    <row r="155" spans="9:13" ht="12.75">
      <c r="I155" s="78"/>
      <c r="J155" s="78"/>
      <c r="K155" s="78"/>
      <c r="L155" s="79"/>
      <c r="M155" s="79"/>
    </row>
    <row r="156" spans="1:13" ht="15.75">
      <c r="A156" s="458" t="s">
        <v>49</v>
      </c>
      <c r="B156" s="587"/>
      <c r="C156" s="587"/>
      <c r="D156" s="587"/>
      <c r="E156" s="587"/>
      <c r="F156" s="587"/>
      <c r="G156" s="587"/>
      <c r="H156" s="587"/>
      <c r="I156" s="587"/>
      <c r="J156" s="587"/>
      <c r="K156" s="587"/>
      <c r="L156" s="587"/>
      <c r="M156" s="587"/>
    </row>
    <row r="157" spans="1:13" ht="15.75">
      <c r="A157" s="487" t="s">
        <v>93</v>
      </c>
      <c r="B157" s="487"/>
      <c r="C157" s="487"/>
      <c r="D157" s="487"/>
      <c r="E157" s="487"/>
      <c r="F157" s="487"/>
      <c r="G157" s="487"/>
      <c r="H157" s="487"/>
      <c r="I157" s="487"/>
      <c r="J157" s="487"/>
      <c r="K157" s="487"/>
      <c r="L157" s="487"/>
      <c r="M157" s="487"/>
    </row>
    <row r="158" spans="1:13" ht="15">
      <c r="A158" s="21"/>
      <c r="B158" s="27" t="s">
        <v>29</v>
      </c>
      <c r="C158" s="20"/>
      <c r="D158" s="20"/>
      <c r="E158" s="21"/>
      <c r="F158" s="21"/>
      <c r="G158" s="21"/>
      <c r="H158" s="20"/>
      <c r="I158" s="20"/>
      <c r="J158" s="20"/>
      <c r="K158" s="20"/>
      <c r="L158" s="21"/>
      <c r="M158" s="21"/>
    </row>
    <row r="159" spans="1:13" ht="15">
      <c r="A159" s="20"/>
      <c r="B159" s="28" t="s">
        <v>30</v>
      </c>
      <c r="C159" s="28"/>
      <c r="D159" s="28"/>
      <c r="E159" s="21"/>
      <c r="F159" s="445" t="s">
        <v>123</v>
      </c>
      <c r="G159" s="21"/>
      <c r="H159" s="20"/>
      <c r="I159" s="20"/>
      <c r="J159" s="20"/>
      <c r="K159" s="20"/>
      <c r="L159" s="21"/>
      <c r="M159" s="21"/>
    </row>
    <row r="160" spans="1:13" ht="15">
      <c r="A160" s="20"/>
      <c r="B160" s="28" t="s">
        <v>46</v>
      </c>
      <c r="C160" s="28"/>
      <c r="D160" s="28"/>
      <c r="E160" s="21"/>
      <c r="F160" s="446" t="s">
        <v>124</v>
      </c>
      <c r="G160" s="21"/>
      <c r="H160" s="20"/>
      <c r="I160" s="20"/>
      <c r="J160" s="20"/>
      <c r="K160" s="20"/>
      <c r="L160" s="21"/>
      <c r="M160" s="21"/>
    </row>
    <row r="161" spans="1:13" ht="15">
      <c r="A161" s="20"/>
      <c r="B161" s="28" t="s">
        <v>47</v>
      </c>
      <c r="C161" s="28"/>
      <c r="D161" s="28"/>
      <c r="E161" s="21"/>
      <c r="F161" s="21"/>
      <c r="G161" s="21"/>
      <c r="H161" s="20"/>
      <c r="I161" s="20"/>
      <c r="J161" s="20"/>
      <c r="K161" s="20"/>
      <c r="L161" s="21"/>
      <c r="M161" s="21"/>
    </row>
    <row r="162" spans="1:13" ht="15">
      <c r="A162" s="20"/>
      <c r="B162" s="28" t="s">
        <v>31</v>
      </c>
      <c r="C162" s="28"/>
      <c r="D162" s="28"/>
      <c r="E162" s="21"/>
      <c r="F162" s="21"/>
      <c r="G162" s="21"/>
      <c r="H162" s="20"/>
      <c r="I162" s="20"/>
      <c r="J162" s="20"/>
      <c r="K162" s="20"/>
      <c r="L162" s="21"/>
      <c r="M162" s="21"/>
    </row>
    <row r="163" spans="1:13" ht="15">
      <c r="A163" s="20"/>
      <c r="B163" s="28" t="s">
        <v>119</v>
      </c>
      <c r="C163" s="28"/>
      <c r="D163" s="28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2:13" ht="15">
      <c r="B164" s="12" t="s">
        <v>120</v>
      </c>
      <c r="C164" s="12"/>
      <c r="D164" s="12"/>
      <c r="E164"/>
      <c r="F164"/>
      <c r="G164"/>
      <c r="L164"/>
      <c r="M164"/>
    </row>
    <row r="165" spans="1:13" ht="15">
      <c r="A165" s="20"/>
      <c r="B165" s="29" t="s">
        <v>68</v>
      </c>
      <c r="C165" s="20"/>
      <c r="D165" s="20"/>
      <c r="E165" s="21"/>
      <c r="F165" s="21"/>
      <c r="G165" s="36"/>
      <c r="H165" s="20"/>
      <c r="I165" s="20"/>
      <c r="J165" s="20"/>
      <c r="K165" s="20"/>
      <c r="L165" s="21"/>
      <c r="M165" s="21"/>
    </row>
    <row r="166" spans="1:13" ht="15.75" thickBot="1">
      <c r="A166" s="20"/>
      <c r="B166" s="29" t="s">
        <v>76</v>
      </c>
      <c r="C166" s="20"/>
      <c r="D166" s="20"/>
      <c r="E166" s="21"/>
      <c r="F166" s="21"/>
      <c r="G166" s="36"/>
      <c r="H166" s="20"/>
      <c r="I166" s="20"/>
      <c r="J166" s="20"/>
      <c r="K166" s="20"/>
      <c r="L166" s="21"/>
      <c r="M166" s="21"/>
    </row>
    <row r="167" spans="1:13" ht="13.5" thickBot="1">
      <c r="A167" s="541" t="s">
        <v>0</v>
      </c>
      <c r="B167" s="482" t="s">
        <v>15</v>
      </c>
      <c r="C167" s="488" t="s">
        <v>8</v>
      </c>
      <c r="D167" s="491" t="s">
        <v>9</v>
      </c>
      <c r="E167" s="492"/>
      <c r="F167" s="493"/>
      <c r="G167" s="553" t="s">
        <v>18</v>
      </c>
      <c r="H167" s="554" t="s">
        <v>19</v>
      </c>
      <c r="I167" s="553" t="s">
        <v>20</v>
      </c>
      <c r="J167" s="491" t="s">
        <v>11</v>
      </c>
      <c r="K167" s="492"/>
      <c r="L167" s="492"/>
      <c r="M167" s="493"/>
    </row>
    <row r="168" spans="1:13" ht="13.5" thickBot="1">
      <c r="A168" s="542"/>
      <c r="B168" s="483"/>
      <c r="C168" s="489"/>
      <c r="D168" s="535" t="s">
        <v>1</v>
      </c>
      <c r="E168" s="537" t="s">
        <v>16</v>
      </c>
      <c r="F168" s="539" t="s">
        <v>17</v>
      </c>
      <c r="G168" s="537"/>
      <c r="H168" s="555"/>
      <c r="I168" s="537"/>
      <c r="J168" s="535" t="s">
        <v>1</v>
      </c>
      <c r="K168" s="551" t="s">
        <v>21</v>
      </c>
      <c r="L168" s="552"/>
      <c r="M168" s="485" t="s">
        <v>10</v>
      </c>
    </row>
    <row r="169" spans="1:13" ht="12.75">
      <c r="A169" s="542"/>
      <c r="B169" s="483"/>
      <c r="C169" s="489"/>
      <c r="D169" s="535"/>
      <c r="E169" s="537"/>
      <c r="F169" s="539"/>
      <c r="G169" s="537"/>
      <c r="H169" s="555"/>
      <c r="I169" s="537"/>
      <c r="J169" s="535"/>
      <c r="K169" s="482" t="s">
        <v>4</v>
      </c>
      <c r="L169" s="482" t="s">
        <v>13</v>
      </c>
      <c r="M169" s="485"/>
    </row>
    <row r="170" spans="1:13" ht="12.75">
      <c r="A170" s="542"/>
      <c r="B170" s="483"/>
      <c r="C170" s="489"/>
      <c r="D170" s="535"/>
      <c r="E170" s="537"/>
      <c r="F170" s="539"/>
      <c r="G170" s="537"/>
      <c r="H170" s="555"/>
      <c r="I170" s="537"/>
      <c r="J170" s="535"/>
      <c r="K170" s="483"/>
      <c r="L170" s="483"/>
      <c r="M170" s="485"/>
    </row>
    <row r="171" spans="1:13" ht="12.75">
      <c r="A171" s="542"/>
      <c r="B171" s="483"/>
      <c r="C171" s="489"/>
      <c r="D171" s="535"/>
      <c r="E171" s="537"/>
      <c r="F171" s="539"/>
      <c r="G171" s="537"/>
      <c r="H171" s="555"/>
      <c r="I171" s="537"/>
      <c r="J171" s="535"/>
      <c r="K171" s="483"/>
      <c r="L171" s="483"/>
      <c r="M171" s="485"/>
    </row>
    <row r="172" spans="1:13" ht="12.75">
      <c r="A172" s="542"/>
      <c r="B172" s="483"/>
      <c r="C172" s="489"/>
      <c r="D172" s="535"/>
      <c r="E172" s="537"/>
      <c r="F172" s="539"/>
      <c r="G172" s="537"/>
      <c r="H172" s="555"/>
      <c r="I172" s="537"/>
      <c r="J172" s="535"/>
      <c r="K172" s="483"/>
      <c r="L172" s="483"/>
      <c r="M172" s="485"/>
    </row>
    <row r="173" spans="1:13" s="49" customFormat="1" ht="13.5" thickBot="1">
      <c r="A173" s="543"/>
      <c r="B173" s="484"/>
      <c r="C173" s="490"/>
      <c r="D173" s="536"/>
      <c r="E173" s="538"/>
      <c r="F173" s="540"/>
      <c r="G173" s="538"/>
      <c r="H173" s="556"/>
      <c r="I173" s="538"/>
      <c r="J173" s="536"/>
      <c r="K173" s="484"/>
      <c r="L173" s="484"/>
      <c r="M173" s="486"/>
    </row>
    <row r="174" spans="1:13" s="95" customFormat="1" ht="13.5" thickBot="1">
      <c r="A174" s="69"/>
      <c r="B174" s="25" t="s">
        <v>7</v>
      </c>
      <c r="C174" s="26"/>
      <c r="D174" s="26"/>
      <c r="E174" s="70"/>
      <c r="F174" s="70"/>
      <c r="G174" s="70"/>
      <c r="H174" s="26"/>
      <c r="I174" s="26"/>
      <c r="J174" s="26"/>
      <c r="K174" s="26"/>
      <c r="L174" s="70"/>
      <c r="M174" s="71"/>
    </row>
    <row r="175" spans="1:13" s="95" customFormat="1" ht="13.5" thickBot="1">
      <c r="A175" s="472" t="s">
        <v>36</v>
      </c>
      <c r="B175" s="473"/>
      <c r="C175" s="473"/>
      <c r="D175" s="473"/>
      <c r="E175" s="473"/>
      <c r="F175" s="473"/>
      <c r="G175" s="473"/>
      <c r="H175" s="473"/>
      <c r="I175" s="473"/>
      <c r="J175" s="473"/>
      <c r="K175" s="473"/>
      <c r="L175" s="473"/>
      <c r="M175" s="590"/>
    </row>
    <row r="176" spans="1:13" s="95" customFormat="1" ht="13.5" thickBot="1">
      <c r="A176" s="248">
        <v>1</v>
      </c>
      <c r="B176" s="345" t="s">
        <v>70</v>
      </c>
      <c r="C176" s="319" t="s">
        <v>43</v>
      </c>
      <c r="D176" s="320">
        <v>2</v>
      </c>
      <c r="E176" s="92">
        <f>(K176+L176+M176)/27</f>
        <v>1.1851851851851851</v>
      </c>
      <c r="F176" s="92">
        <f>D176-E176</f>
        <v>0.8148148148148149</v>
      </c>
      <c r="G176" s="92">
        <f>(L176+M176)/27</f>
        <v>1.1851851851851851</v>
      </c>
      <c r="H176" s="96" t="s">
        <v>126</v>
      </c>
      <c r="I176" s="385" t="s">
        <v>5</v>
      </c>
      <c r="J176" s="88">
        <f>K176+L176</f>
        <v>30</v>
      </c>
      <c r="K176" s="248">
        <v>0</v>
      </c>
      <c r="L176" s="319">
        <v>30</v>
      </c>
      <c r="M176" s="349">
        <v>2</v>
      </c>
    </row>
    <row r="177" spans="1:13" s="95" customFormat="1" ht="12.75">
      <c r="A177" s="561" t="s">
        <v>23</v>
      </c>
      <c r="B177" s="562"/>
      <c r="C177" s="306"/>
      <c r="D177" s="307">
        <f>SUM(D176:D176)</f>
        <v>2</v>
      </c>
      <c r="E177" s="308">
        <f>SUM(E176:E176)</f>
        <v>1.1851851851851851</v>
      </c>
      <c r="F177" s="308">
        <f>SUM(F176:F176)</f>
        <v>0.8148148148148149</v>
      </c>
      <c r="G177" s="308">
        <f>SUM(G176:G176)</f>
        <v>1.1851851851851851</v>
      </c>
      <c r="H177" s="309" t="s">
        <v>12</v>
      </c>
      <c r="I177" s="310" t="s">
        <v>12</v>
      </c>
      <c r="J177" s="309">
        <f>SUM(J176:J176)</f>
        <v>30</v>
      </c>
      <c r="K177" s="309">
        <f>SUM(K176:K176)</f>
        <v>0</v>
      </c>
      <c r="L177" s="309">
        <f>SUM(L176:L176)</f>
        <v>30</v>
      </c>
      <c r="M177" s="309">
        <f>SUM(M176:M176)</f>
        <v>2</v>
      </c>
    </row>
    <row r="178" spans="1:13" s="95" customFormat="1" ht="12.75">
      <c r="A178" s="470" t="s">
        <v>24</v>
      </c>
      <c r="B178" s="471"/>
      <c r="C178" s="311"/>
      <c r="D178" s="312"/>
      <c r="E178" s="313"/>
      <c r="F178" s="313"/>
      <c r="G178" s="313">
        <f>G177</f>
        <v>1.1851851851851851</v>
      </c>
      <c r="H178" s="312" t="s">
        <v>12</v>
      </c>
      <c r="I178" s="314" t="s">
        <v>12</v>
      </c>
      <c r="J178" s="312"/>
      <c r="K178" s="312"/>
      <c r="L178" s="312">
        <f>L177</f>
        <v>30</v>
      </c>
      <c r="M178" s="314"/>
    </row>
    <row r="179" spans="1:13" s="95" customFormat="1" ht="13.5" thickBot="1">
      <c r="A179" s="480" t="s">
        <v>28</v>
      </c>
      <c r="B179" s="481"/>
      <c r="C179" s="315"/>
      <c r="D179" s="316"/>
      <c r="E179" s="317"/>
      <c r="F179" s="317"/>
      <c r="G179" s="317"/>
      <c r="H179" s="316" t="s">
        <v>12</v>
      </c>
      <c r="I179" s="318" t="s">
        <v>12</v>
      </c>
      <c r="J179" s="316"/>
      <c r="K179" s="316"/>
      <c r="L179" s="316"/>
      <c r="M179" s="318"/>
    </row>
    <row r="180" spans="1:13" s="95" customFormat="1" ht="13.5" thickBot="1">
      <c r="A180" s="588" t="s">
        <v>58</v>
      </c>
      <c r="B180" s="589"/>
      <c r="C180" s="589"/>
      <c r="D180" s="589"/>
      <c r="E180" s="589"/>
      <c r="F180" s="589"/>
      <c r="G180" s="589"/>
      <c r="H180" s="589"/>
      <c r="I180" s="589"/>
      <c r="J180" s="589"/>
      <c r="K180" s="589"/>
      <c r="L180" s="589"/>
      <c r="M180" s="590"/>
    </row>
    <row r="181" spans="1:13" s="95" customFormat="1" ht="12.75">
      <c r="A181" s="319">
        <v>1</v>
      </c>
      <c r="B181" s="74" t="s">
        <v>96</v>
      </c>
      <c r="C181" s="249" t="s">
        <v>43</v>
      </c>
      <c r="D181" s="320">
        <v>3.5</v>
      </c>
      <c r="E181" s="321">
        <f aca="true" t="shared" si="8" ref="E181:E186">(K181+L181+M181)/27</f>
        <v>0.8148148148148148</v>
      </c>
      <c r="F181" s="442">
        <f aca="true" t="shared" si="9" ref="F181:F186">D181-E181</f>
        <v>2.685185185185185</v>
      </c>
      <c r="G181" s="442">
        <f aca="true" t="shared" si="10" ref="G181:G186">(L181+M181)/27</f>
        <v>0.4444444444444444</v>
      </c>
      <c r="H181" s="248" t="s">
        <v>26</v>
      </c>
      <c r="I181" s="249" t="s">
        <v>5</v>
      </c>
      <c r="J181" s="444">
        <f aca="true" t="shared" si="11" ref="J181:J186">K181+L181</f>
        <v>20</v>
      </c>
      <c r="K181" s="249">
        <v>10</v>
      </c>
      <c r="L181" s="248">
        <v>10</v>
      </c>
      <c r="M181" s="94">
        <v>2</v>
      </c>
    </row>
    <row r="182" spans="1:13" s="95" customFormat="1" ht="12.75">
      <c r="A182" s="323">
        <v>2</v>
      </c>
      <c r="B182" s="41" t="s">
        <v>100</v>
      </c>
      <c r="C182" s="254" t="s">
        <v>43</v>
      </c>
      <c r="D182" s="324">
        <v>2.5</v>
      </c>
      <c r="E182" s="443">
        <f t="shared" si="8"/>
        <v>0.8148148148148148</v>
      </c>
      <c r="F182" s="443">
        <f t="shared" si="9"/>
        <v>1.6851851851851851</v>
      </c>
      <c r="G182" s="443">
        <f t="shared" si="10"/>
        <v>0.4444444444444444</v>
      </c>
      <c r="H182" s="256" t="s">
        <v>26</v>
      </c>
      <c r="I182" s="254" t="s">
        <v>5</v>
      </c>
      <c r="J182" s="256">
        <f t="shared" si="11"/>
        <v>20</v>
      </c>
      <c r="K182" s="254">
        <v>10</v>
      </c>
      <c r="L182" s="256">
        <v>10</v>
      </c>
      <c r="M182" s="102">
        <v>2</v>
      </c>
    </row>
    <row r="183" spans="1:13" s="95" customFormat="1" ht="12.75">
      <c r="A183" s="323">
        <v>3</v>
      </c>
      <c r="B183" s="41" t="s">
        <v>101</v>
      </c>
      <c r="C183" s="254" t="s">
        <v>43</v>
      </c>
      <c r="D183" s="324">
        <v>3.5</v>
      </c>
      <c r="E183" s="443">
        <f t="shared" si="8"/>
        <v>0.8148148148148148</v>
      </c>
      <c r="F183" s="443">
        <f t="shared" si="9"/>
        <v>2.685185185185185</v>
      </c>
      <c r="G183" s="443">
        <f t="shared" si="10"/>
        <v>0.4444444444444444</v>
      </c>
      <c r="H183" s="256" t="s">
        <v>26</v>
      </c>
      <c r="I183" s="254" t="s">
        <v>5</v>
      </c>
      <c r="J183" s="256">
        <f t="shared" si="11"/>
        <v>20</v>
      </c>
      <c r="K183" s="254">
        <v>10</v>
      </c>
      <c r="L183" s="256">
        <v>10</v>
      </c>
      <c r="M183" s="102">
        <v>2</v>
      </c>
    </row>
    <row r="184" spans="1:13" s="95" customFormat="1" ht="12.75">
      <c r="A184" s="323">
        <v>4</v>
      </c>
      <c r="B184" s="41" t="s">
        <v>102</v>
      </c>
      <c r="C184" s="254" t="s">
        <v>43</v>
      </c>
      <c r="D184" s="324">
        <v>2.5</v>
      </c>
      <c r="E184" s="443">
        <f t="shared" si="8"/>
        <v>0.8148148148148148</v>
      </c>
      <c r="F184" s="443">
        <f t="shared" si="9"/>
        <v>1.6851851851851851</v>
      </c>
      <c r="G184" s="443">
        <f t="shared" si="10"/>
        <v>0.4444444444444444</v>
      </c>
      <c r="H184" s="96" t="s">
        <v>126</v>
      </c>
      <c r="I184" s="254" t="s">
        <v>5</v>
      </c>
      <c r="J184" s="256">
        <f t="shared" si="11"/>
        <v>20</v>
      </c>
      <c r="K184" s="254">
        <v>10</v>
      </c>
      <c r="L184" s="256">
        <v>10</v>
      </c>
      <c r="M184" s="102">
        <v>2</v>
      </c>
    </row>
    <row r="185" spans="1:13" s="95" customFormat="1" ht="25.5">
      <c r="A185" s="323">
        <v>5</v>
      </c>
      <c r="B185" s="386" t="s">
        <v>115</v>
      </c>
      <c r="C185" s="254" t="s">
        <v>43</v>
      </c>
      <c r="D185" s="324">
        <v>14</v>
      </c>
      <c r="E185" s="443">
        <f t="shared" si="8"/>
        <v>0.9629629629629629</v>
      </c>
      <c r="F185" s="443">
        <f t="shared" si="9"/>
        <v>13.037037037037036</v>
      </c>
      <c r="G185" s="443">
        <f t="shared" si="10"/>
        <v>0.9629629629629629</v>
      </c>
      <c r="H185" s="96" t="s">
        <v>126</v>
      </c>
      <c r="I185" s="254" t="s">
        <v>5</v>
      </c>
      <c r="J185" s="256">
        <f t="shared" si="11"/>
        <v>20</v>
      </c>
      <c r="K185" s="254"/>
      <c r="L185" s="256">
        <v>20</v>
      </c>
      <c r="M185" s="102">
        <v>6</v>
      </c>
    </row>
    <row r="186" spans="1:13" s="95" customFormat="1" ht="13.5" thickBot="1">
      <c r="A186" s="325">
        <v>6</v>
      </c>
      <c r="B186" s="261" t="s">
        <v>60</v>
      </c>
      <c r="C186" s="264" t="s">
        <v>43</v>
      </c>
      <c r="D186" s="326">
        <v>1.75</v>
      </c>
      <c r="E186" s="326">
        <f t="shared" si="8"/>
        <v>0.4444444444444444</v>
      </c>
      <c r="F186" s="326">
        <f t="shared" si="9"/>
        <v>1.3055555555555556</v>
      </c>
      <c r="G186" s="326">
        <f t="shared" si="10"/>
        <v>0.07407407407407407</v>
      </c>
      <c r="H186" s="96" t="s">
        <v>126</v>
      </c>
      <c r="I186" s="264" t="s">
        <v>6</v>
      </c>
      <c r="J186" s="263">
        <f t="shared" si="11"/>
        <v>10</v>
      </c>
      <c r="K186" s="264">
        <v>10</v>
      </c>
      <c r="L186" s="263"/>
      <c r="M186" s="109">
        <v>2</v>
      </c>
    </row>
    <row r="187" spans="1:13" s="95" customFormat="1" ht="12.75">
      <c r="A187" s="470" t="s">
        <v>23</v>
      </c>
      <c r="B187" s="471"/>
      <c r="C187" s="327"/>
      <c r="D187" s="328">
        <f>SUM(D181:D186)</f>
        <v>27.75</v>
      </c>
      <c r="E187" s="328">
        <f>SUM(E181:E186)</f>
        <v>4.666666666666667</v>
      </c>
      <c r="F187" s="328">
        <f>SUM(F181:F186)</f>
        <v>23.083333333333336</v>
      </c>
      <c r="G187" s="328">
        <f>SUM(G181:G186)</f>
        <v>2.8148148148148144</v>
      </c>
      <c r="H187" s="329" t="s">
        <v>12</v>
      </c>
      <c r="I187" s="330" t="s">
        <v>12</v>
      </c>
      <c r="J187" s="329">
        <f>SUM(J181:J186)</f>
        <v>110</v>
      </c>
      <c r="K187" s="329">
        <f>SUM(K181:K186)</f>
        <v>50</v>
      </c>
      <c r="L187" s="329">
        <f>SUM(L181:L186)</f>
        <v>60</v>
      </c>
      <c r="M187" s="329">
        <f>SUM(M181:M186)</f>
        <v>16</v>
      </c>
    </row>
    <row r="188" spans="1:13" s="95" customFormat="1" ht="12.75">
      <c r="A188" s="470" t="s">
        <v>24</v>
      </c>
      <c r="B188" s="471"/>
      <c r="C188" s="311"/>
      <c r="D188" s="331"/>
      <c r="E188" s="313"/>
      <c r="F188" s="313"/>
      <c r="G188" s="313">
        <f>G187</f>
        <v>2.8148148148148144</v>
      </c>
      <c r="H188" s="312" t="s">
        <v>12</v>
      </c>
      <c r="I188" s="314" t="s">
        <v>12</v>
      </c>
      <c r="J188" s="312"/>
      <c r="K188" s="312"/>
      <c r="L188" s="312"/>
      <c r="M188" s="314"/>
    </row>
    <row r="189" spans="1:13" s="95" customFormat="1" ht="13.5" thickBot="1">
      <c r="A189" s="480" t="s">
        <v>28</v>
      </c>
      <c r="B189" s="481"/>
      <c r="C189" s="315"/>
      <c r="D189" s="317">
        <f>SUM(D186)</f>
        <v>1.75</v>
      </c>
      <c r="E189" s="317">
        <f>SUM(E186)</f>
        <v>0.4444444444444444</v>
      </c>
      <c r="F189" s="317">
        <f>SUM(F186)</f>
        <v>1.3055555555555556</v>
      </c>
      <c r="G189" s="317">
        <f>SUM(G186)</f>
        <v>0.07407407407407407</v>
      </c>
      <c r="H189" s="316" t="s">
        <v>12</v>
      </c>
      <c r="I189" s="318" t="s">
        <v>12</v>
      </c>
      <c r="J189" s="316">
        <f>SUM(J186)</f>
        <v>10</v>
      </c>
      <c r="K189" s="316">
        <f>SUM(K186)</f>
        <v>10</v>
      </c>
      <c r="L189" s="316"/>
      <c r="M189" s="318"/>
    </row>
    <row r="190" spans="1:13" s="95" customFormat="1" ht="13.5" thickBot="1">
      <c r="A190" s="468" t="s">
        <v>37</v>
      </c>
      <c r="B190" s="469"/>
      <c r="C190" s="144"/>
      <c r="D190" s="145"/>
      <c r="E190" s="146"/>
      <c r="F190" s="146"/>
      <c r="G190" s="146"/>
      <c r="H190" s="145"/>
      <c r="I190" s="145"/>
      <c r="J190" s="145"/>
      <c r="K190" s="145"/>
      <c r="L190" s="146"/>
      <c r="M190" s="147"/>
    </row>
    <row r="191" spans="1:13" s="95" customFormat="1" ht="13.5" thickBot="1">
      <c r="A191" s="349">
        <v>1</v>
      </c>
      <c r="B191" s="161" t="s">
        <v>41</v>
      </c>
      <c r="C191" s="349" t="s">
        <v>43</v>
      </c>
      <c r="D191" s="100">
        <v>0.25</v>
      </c>
      <c r="E191" s="100">
        <f>(K191+L191+5)/27.5</f>
        <v>0.2545454545454545</v>
      </c>
      <c r="F191" s="103"/>
      <c r="G191" s="103"/>
      <c r="H191" s="96" t="s">
        <v>22</v>
      </c>
      <c r="I191" s="96" t="s">
        <v>5</v>
      </c>
      <c r="J191" s="96">
        <v>2</v>
      </c>
      <c r="K191" s="96">
        <v>2</v>
      </c>
      <c r="L191" s="96"/>
      <c r="M191" s="102"/>
    </row>
    <row r="192" spans="1:13" s="95" customFormat="1" ht="12.75">
      <c r="A192" s="470" t="s">
        <v>23</v>
      </c>
      <c r="B192" s="471"/>
      <c r="C192" s="110"/>
      <c r="D192" s="141">
        <f>SUM(D191:D191)</f>
        <v>0.25</v>
      </c>
      <c r="E192" s="141">
        <f>SUM(E191:E191)</f>
        <v>0.2545454545454545</v>
      </c>
      <c r="F192" s="111"/>
      <c r="G192" s="111"/>
      <c r="H192" s="128" t="s">
        <v>12</v>
      </c>
      <c r="I192" s="129" t="s">
        <v>12</v>
      </c>
      <c r="J192" s="128">
        <f>SUM(J191:J191)</f>
        <v>2</v>
      </c>
      <c r="K192" s="128">
        <f>SUM(K191:K191)</f>
        <v>2</v>
      </c>
      <c r="L192" s="128"/>
      <c r="M192" s="129"/>
    </row>
    <row r="193" spans="1:13" s="95" customFormat="1" ht="12.75">
      <c r="A193" s="459" t="s">
        <v>24</v>
      </c>
      <c r="B193" s="460"/>
      <c r="C193" s="115"/>
      <c r="D193" s="117"/>
      <c r="E193" s="116"/>
      <c r="F193" s="116"/>
      <c r="G193" s="116"/>
      <c r="H193" s="116" t="s">
        <v>12</v>
      </c>
      <c r="I193" s="118" t="s">
        <v>12</v>
      </c>
      <c r="J193" s="116"/>
      <c r="K193" s="116"/>
      <c r="L193" s="116"/>
      <c r="M193" s="118"/>
    </row>
    <row r="194" spans="1:13" s="95" customFormat="1" ht="13.5" thickBot="1">
      <c r="A194" s="461" t="s">
        <v>28</v>
      </c>
      <c r="B194" s="462"/>
      <c r="C194" s="119"/>
      <c r="D194" s="120"/>
      <c r="E194" s="120"/>
      <c r="F194" s="120"/>
      <c r="G194" s="120"/>
      <c r="H194" s="120" t="s">
        <v>12</v>
      </c>
      <c r="I194" s="122" t="s">
        <v>12</v>
      </c>
      <c r="J194" s="120"/>
      <c r="K194" s="120"/>
      <c r="L194" s="120"/>
      <c r="M194" s="122"/>
    </row>
    <row r="195" spans="1:13" s="95" customFormat="1" ht="13.5" thickBot="1">
      <c r="A195" s="472" t="s">
        <v>45</v>
      </c>
      <c r="B195" s="473"/>
      <c r="C195" s="335"/>
      <c r="D195" s="336"/>
      <c r="E195" s="336"/>
      <c r="F195" s="336"/>
      <c r="G195" s="336"/>
      <c r="H195" s="336"/>
      <c r="I195" s="336"/>
      <c r="J195" s="335"/>
      <c r="K195" s="335"/>
      <c r="L195" s="336"/>
      <c r="M195" s="337"/>
    </row>
    <row r="196" spans="1:13" s="95" customFormat="1" ht="13.5" customHeight="1">
      <c r="A196" s="564" t="s">
        <v>24</v>
      </c>
      <c r="B196" s="565"/>
      <c r="C196" s="277"/>
      <c r="D196" s="278"/>
      <c r="E196" s="279"/>
      <c r="F196" s="278"/>
      <c r="G196" s="262"/>
      <c r="H196" s="339"/>
      <c r="I196" s="340"/>
      <c r="J196" s="341"/>
      <c r="K196" s="340"/>
      <c r="L196" s="248"/>
      <c r="M196" s="248"/>
    </row>
    <row r="197" spans="1:13" s="95" customFormat="1" ht="13.5" customHeight="1" thickBot="1">
      <c r="A197" s="566" t="s">
        <v>28</v>
      </c>
      <c r="B197" s="567"/>
      <c r="C197" s="342"/>
      <c r="D197" s="286">
        <f>SUM(D189)</f>
        <v>1.75</v>
      </c>
      <c r="E197" s="286">
        <f>SUM(E189)</f>
        <v>0.4444444444444444</v>
      </c>
      <c r="F197" s="286">
        <f>SUM(F189)</f>
        <v>1.3055555555555556</v>
      </c>
      <c r="G197" s="286">
        <f>SUM(G189)</f>
        <v>0.07407407407407407</v>
      </c>
      <c r="H197" s="342"/>
      <c r="I197" s="342"/>
      <c r="J197" s="87">
        <f>J186</f>
        <v>10</v>
      </c>
      <c r="K197" s="344">
        <f>K186</f>
        <v>10</v>
      </c>
      <c r="L197" s="87">
        <f>L186</f>
        <v>0</v>
      </c>
      <c r="M197" s="87">
        <f>M186</f>
        <v>2</v>
      </c>
    </row>
    <row r="198" spans="1:13" s="167" customFormat="1" ht="13.5" thickBot="1">
      <c r="A198" s="568" t="s">
        <v>23</v>
      </c>
      <c r="B198" s="569"/>
      <c r="C198" s="290"/>
      <c r="D198" s="346">
        <f>D187+D177+D192</f>
        <v>30</v>
      </c>
      <c r="E198" s="346">
        <f>E187+E177+E192</f>
        <v>6.106397306397307</v>
      </c>
      <c r="F198" s="346">
        <f>F187+F177+F192</f>
        <v>23.898148148148152</v>
      </c>
      <c r="G198" s="291">
        <f>G187+G177+G192</f>
        <v>3.9999999999999996</v>
      </c>
      <c r="H198" s="347"/>
      <c r="I198" s="347"/>
      <c r="J198" s="293">
        <f>J187+J177</f>
        <v>140</v>
      </c>
      <c r="K198" s="293">
        <f>K187+K177</f>
        <v>50</v>
      </c>
      <c r="L198" s="293">
        <f>L187+L177</f>
        <v>90</v>
      </c>
      <c r="M198" s="293">
        <f>M187+M177</f>
        <v>18</v>
      </c>
    </row>
    <row r="199" spans="1:13" s="167" customFormat="1" ht="12.75">
      <c r="A199" s="563" t="s">
        <v>14</v>
      </c>
      <c r="B199" s="563"/>
      <c r="C199" s="563"/>
      <c r="D199" s="563"/>
      <c r="E199" s="563"/>
      <c r="F199" s="563"/>
      <c r="G199" s="563"/>
      <c r="H199" s="294"/>
      <c r="I199" s="384"/>
      <c r="J199" s="384"/>
      <c r="K199" s="384"/>
      <c r="L199" s="380"/>
      <c r="M199" s="380"/>
    </row>
    <row r="200" spans="1:13" ht="12.75">
      <c r="A200" s="475" t="s">
        <v>107</v>
      </c>
      <c r="B200" s="475"/>
      <c r="C200" s="475"/>
      <c r="D200" s="475"/>
      <c r="E200" s="475"/>
      <c r="F200" s="298"/>
      <c r="G200" s="297"/>
      <c r="H200" s="294"/>
      <c r="I200" s="384"/>
      <c r="J200" s="384"/>
      <c r="K200" s="384"/>
      <c r="L200" s="380"/>
      <c r="M200" s="380"/>
    </row>
    <row r="201" spans="9:13" ht="12.75">
      <c r="I201" s="49"/>
      <c r="J201" s="49"/>
      <c r="K201" s="49"/>
      <c r="L201" s="40"/>
      <c r="M201" s="40"/>
    </row>
    <row r="202" spans="9:13" ht="12.75">
      <c r="I202" s="49"/>
      <c r="J202" s="49"/>
      <c r="K202" s="49"/>
      <c r="L202" s="40"/>
      <c r="M202" s="40"/>
    </row>
    <row r="203" ht="12.75">
      <c r="F203" s="40"/>
    </row>
    <row r="204" ht="12.75">
      <c r="F204" s="40"/>
    </row>
    <row r="205" ht="12.75">
      <c r="F205" s="40"/>
    </row>
    <row r="206" ht="12.75">
      <c r="F206" s="40"/>
    </row>
    <row r="207" ht="12.75">
      <c r="F207" s="40"/>
    </row>
    <row r="208" spans="5:13" ht="12.75">
      <c r="E208"/>
      <c r="F208"/>
      <c r="G208"/>
      <c r="L208"/>
      <c r="M208"/>
    </row>
    <row r="209" spans="5:13" ht="12.75">
      <c r="E209"/>
      <c r="F209"/>
      <c r="G209"/>
      <c r="L209"/>
      <c r="M209"/>
    </row>
    <row r="210" spans="5:13" ht="12.75">
      <c r="E210"/>
      <c r="F210"/>
      <c r="G210"/>
      <c r="L210"/>
      <c r="M210"/>
    </row>
    <row r="211" spans="5:13" ht="12.75">
      <c r="E211"/>
      <c r="F211"/>
      <c r="G211"/>
      <c r="L211"/>
      <c r="M211"/>
    </row>
    <row r="212" spans="5:13" ht="12.75">
      <c r="E212"/>
      <c r="F212"/>
      <c r="G212"/>
      <c r="L212"/>
      <c r="M212"/>
    </row>
    <row r="213" spans="5:13" ht="12.75">
      <c r="E213"/>
      <c r="F213"/>
      <c r="G213"/>
      <c r="L213"/>
      <c r="M213"/>
    </row>
    <row r="214" spans="3:13" ht="13.5" customHeight="1">
      <c r="C214" t="s">
        <v>91</v>
      </c>
      <c r="E214"/>
      <c r="F214"/>
      <c r="G214"/>
      <c r="L214"/>
      <c r="M214"/>
    </row>
    <row r="215" spans="5:13" ht="13.5" customHeight="1">
      <c r="E215"/>
      <c r="F215"/>
      <c r="G215"/>
      <c r="L215"/>
      <c r="M215"/>
    </row>
    <row r="216" spans="5:13" ht="12.75">
      <c r="E216"/>
      <c r="F216"/>
      <c r="G216"/>
      <c r="L216"/>
      <c r="M216"/>
    </row>
    <row r="217" spans="5:13" ht="12.75">
      <c r="E217"/>
      <c r="F217"/>
      <c r="G217"/>
      <c r="L217"/>
      <c r="M217"/>
    </row>
    <row r="218" spans="5:13" ht="12.75">
      <c r="E218"/>
      <c r="F218"/>
      <c r="G218"/>
      <c r="L218"/>
      <c r="M218"/>
    </row>
    <row r="219" spans="5:13" ht="12.75">
      <c r="E219"/>
      <c r="F219"/>
      <c r="G219"/>
      <c r="L219"/>
      <c r="M219"/>
    </row>
    <row r="220" spans="5:13" ht="12.75">
      <c r="E220"/>
      <c r="F220"/>
      <c r="G220"/>
      <c r="L220"/>
      <c r="M220"/>
    </row>
    <row r="221" spans="5:13" ht="12.75">
      <c r="E221"/>
      <c r="F221"/>
      <c r="G221"/>
      <c r="L221"/>
      <c r="M221"/>
    </row>
    <row r="222" spans="5:13" ht="12.75">
      <c r="E222"/>
      <c r="F222"/>
      <c r="G222"/>
      <c r="L222"/>
      <c r="M222"/>
    </row>
    <row r="223" spans="5:13" ht="12.75">
      <c r="E223"/>
      <c r="F223"/>
      <c r="G223"/>
      <c r="L223"/>
      <c r="M223"/>
    </row>
    <row r="224" spans="5:13" ht="12.75">
      <c r="E224"/>
      <c r="F224"/>
      <c r="G224"/>
      <c r="L224"/>
      <c r="M224"/>
    </row>
    <row r="225" spans="5:13" ht="12.75">
      <c r="E225"/>
      <c r="F225"/>
      <c r="G225"/>
      <c r="L225"/>
      <c r="M225"/>
    </row>
    <row r="226" spans="5:13" ht="12.75">
      <c r="E226"/>
      <c r="F226"/>
      <c r="G226"/>
      <c r="L226"/>
      <c r="M226"/>
    </row>
    <row r="227" spans="5:13" ht="12.75">
      <c r="E227"/>
      <c r="F227"/>
      <c r="G227"/>
      <c r="L227"/>
      <c r="M227"/>
    </row>
    <row r="228" spans="5:13" ht="12.75">
      <c r="E228"/>
      <c r="F228"/>
      <c r="G228"/>
      <c r="L228"/>
      <c r="M228"/>
    </row>
    <row r="229" spans="5:13" ht="12.75">
      <c r="E229"/>
      <c r="F229"/>
      <c r="G229"/>
      <c r="L229"/>
      <c r="M229"/>
    </row>
    <row r="230" spans="5:13" ht="12.75">
      <c r="E230"/>
      <c r="F230"/>
      <c r="G230"/>
      <c r="L230"/>
      <c r="M230"/>
    </row>
    <row r="231" spans="5:13" ht="12.75">
      <c r="E231"/>
      <c r="F231"/>
      <c r="G231"/>
      <c r="L231"/>
      <c r="M231"/>
    </row>
    <row r="232" spans="5:13" ht="12.75">
      <c r="E232"/>
      <c r="F232"/>
      <c r="G232"/>
      <c r="L232"/>
      <c r="M232"/>
    </row>
    <row r="233" spans="5:13" ht="12.75">
      <c r="E233"/>
      <c r="F233"/>
      <c r="G233"/>
      <c r="L233"/>
      <c r="M233"/>
    </row>
    <row r="234" spans="5:13" ht="12.75">
      <c r="E234"/>
      <c r="F234"/>
      <c r="G234"/>
      <c r="L234"/>
      <c r="M234"/>
    </row>
    <row r="235" spans="5:13" ht="12.75">
      <c r="E235"/>
      <c r="F235"/>
      <c r="G235"/>
      <c r="L235"/>
      <c r="M235"/>
    </row>
    <row r="236" spans="5:13" ht="12.75">
      <c r="E236"/>
      <c r="F236"/>
      <c r="G236"/>
      <c r="L236"/>
      <c r="M236"/>
    </row>
    <row r="237" spans="5:13" ht="12.75">
      <c r="E237"/>
      <c r="F237"/>
      <c r="G237"/>
      <c r="L237"/>
      <c r="M237"/>
    </row>
    <row r="238" spans="5:13" ht="12.75">
      <c r="E238"/>
      <c r="F238"/>
      <c r="G238"/>
      <c r="L238"/>
      <c r="M238"/>
    </row>
    <row r="239" spans="5:13" ht="12.75">
      <c r="E239"/>
      <c r="F239"/>
      <c r="G239"/>
      <c r="L239"/>
      <c r="M239"/>
    </row>
    <row r="240" spans="5:13" ht="12.75">
      <c r="E240"/>
      <c r="F240"/>
      <c r="G240"/>
      <c r="L240"/>
      <c r="M240"/>
    </row>
    <row r="241" spans="5:13" ht="12.75">
      <c r="E241"/>
      <c r="F241"/>
      <c r="G241"/>
      <c r="L241"/>
      <c r="M241"/>
    </row>
    <row r="242" spans="5:13" ht="12.75">
      <c r="E242"/>
      <c r="F242"/>
      <c r="G242"/>
      <c r="L242"/>
      <c r="M242"/>
    </row>
    <row r="243" spans="5:13" ht="12.75">
      <c r="E243"/>
      <c r="F243"/>
      <c r="G243"/>
      <c r="L243"/>
      <c r="M243"/>
    </row>
    <row r="244" spans="5:13" ht="12.75">
      <c r="E244"/>
      <c r="F244"/>
      <c r="G244"/>
      <c r="L244"/>
      <c r="M244"/>
    </row>
    <row r="245" spans="5:13" ht="12.75">
      <c r="E245"/>
      <c r="F245"/>
      <c r="G245"/>
      <c r="L245"/>
      <c r="M245"/>
    </row>
    <row r="246" spans="5:13" ht="12.75">
      <c r="E246"/>
      <c r="F246"/>
      <c r="G246"/>
      <c r="L246"/>
      <c r="M246"/>
    </row>
    <row r="247" spans="5:13" ht="12.75">
      <c r="E247"/>
      <c r="F247"/>
      <c r="G247"/>
      <c r="L247"/>
      <c r="M247"/>
    </row>
    <row r="248" spans="5:13" ht="12.75">
      <c r="E248"/>
      <c r="F248"/>
      <c r="G248"/>
      <c r="L248"/>
      <c r="M248"/>
    </row>
    <row r="249" spans="5:13" ht="12.75">
      <c r="E249"/>
      <c r="F249"/>
      <c r="G249"/>
      <c r="L249"/>
      <c r="M249"/>
    </row>
    <row r="250" spans="5:13" ht="12.75">
      <c r="E250"/>
      <c r="F250"/>
      <c r="G250"/>
      <c r="L250"/>
      <c r="M250"/>
    </row>
    <row r="251" spans="5:13" ht="12.75">
      <c r="E251"/>
      <c r="F251"/>
      <c r="G251"/>
      <c r="L251"/>
      <c r="M251"/>
    </row>
    <row r="252" spans="5:13" ht="12.75">
      <c r="E252"/>
      <c r="F252"/>
      <c r="G252"/>
      <c r="L252"/>
      <c r="M252"/>
    </row>
    <row r="253" spans="5:13" ht="12.75">
      <c r="E253"/>
      <c r="F253"/>
      <c r="G253"/>
      <c r="L253"/>
      <c r="M253"/>
    </row>
    <row r="254" spans="5:13" ht="12.75">
      <c r="E254"/>
      <c r="F254"/>
      <c r="G254"/>
      <c r="L254"/>
      <c r="M254"/>
    </row>
    <row r="255" spans="5:13" ht="12.75">
      <c r="E255"/>
      <c r="F255"/>
      <c r="G255"/>
      <c r="L255"/>
      <c r="M255"/>
    </row>
    <row r="256" spans="5:13" ht="12.75">
      <c r="E256"/>
      <c r="F256"/>
      <c r="G256"/>
      <c r="L256"/>
      <c r="M256"/>
    </row>
    <row r="257" spans="5:13" ht="12.75">
      <c r="E257"/>
      <c r="F257"/>
      <c r="G257"/>
      <c r="L257"/>
      <c r="M257"/>
    </row>
    <row r="258" spans="5:13" ht="12.75">
      <c r="E258"/>
      <c r="F258"/>
      <c r="G258"/>
      <c r="L258"/>
      <c r="M258"/>
    </row>
    <row r="259" spans="5:13" ht="12.75">
      <c r="E259"/>
      <c r="F259"/>
      <c r="G259"/>
      <c r="L259"/>
      <c r="M259"/>
    </row>
    <row r="260" spans="5:13" ht="12.75">
      <c r="E260"/>
      <c r="F260"/>
      <c r="G260"/>
      <c r="L260"/>
      <c r="M260"/>
    </row>
    <row r="261" spans="5:13" ht="12.75">
      <c r="E261"/>
      <c r="F261"/>
      <c r="G261"/>
      <c r="L261"/>
      <c r="M261"/>
    </row>
    <row r="262" spans="5:13" ht="12.75">
      <c r="E262"/>
      <c r="F262"/>
      <c r="G262"/>
      <c r="L262"/>
      <c r="M262"/>
    </row>
    <row r="263" spans="5:13" ht="12.75">
      <c r="E263"/>
      <c r="F263"/>
      <c r="G263"/>
      <c r="L263"/>
      <c r="M263"/>
    </row>
    <row r="264" spans="5:13" ht="12.75">
      <c r="E264"/>
      <c r="F264"/>
      <c r="G264"/>
      <c r="L264"/>
      <c r="M264"/>
    </row>
    <row r="265" spans="5:13" ht="12.75" customHeight="1">
      <c r="E265"/>
      <c r="F265"/>
      <c r="G265"/>
      <c r="L265"/>
      <c r="M265"/>
    </row>
    <row r="266" spans="5:13" ht="12.75">
      <c r="E266"/>
      <c r="F266"/>
      <c r="G266"/>
      <c r="L266"/>
      <c r="M266"/>
    </row>
    <row r="267" spans="5:13" ht="12.75">
      <c r="E267"/>
      <c r="F267"/>
      <c r="G267"/>
      <c r="L267"/>
      <c r="M267"/>
    </row>
    <row r="268" spans="5:13" ht="12.75">
      <c r="E268"/>
      <c r="F268"/>
      <c r="G268"/>
      <c r="L268"/>
      <c r="M268"/>
    </row>
    <row r="269" spans="5:13" ht="12.75">
      <c r="E269"/>
      <c r="F269"/>
      <c r="G269"/>
      <c r="L269"/>
      <c r="M269"/>
    </row>
    <row r="270" spans="5:13" ht="12.75">
      <c r="E270"/>
      <c r="F270"/>
      <c r="G270"/>
      <c r="L270"/>
      <c r="M270"/>
    </row>
    <row r="271" spans="5:13" ht="12.75">
      <c r="E271"/>
      <c r="F271"/>
      <c r="G271"/>
      <c r="L271"/>
      <c r="M271"/>
    </row>
    <row r="272" spans="5:13" ht="12.75">
      <c r="E272"/>
      <c r="F272"/>
      <c r="G272"/>
      <c r="L272"/>
      <c r="M272"/>
    </row>
    <row r="273" spans="5:13" ht="12.75">
      <c r="E273"/>
      <c r="F273"/>
      <c r="G273"/>
      <c r="L273"/>
      <c r="M273"/>
    </row>
    <row r="274" spans="5:13" ht="12.75">
      <c r="E274"/>
      <c r="F274"/>
      <c r="G274"/>
      <c r="L274"/>
      <c r="M274"/>
    </row>
    <row r="275" spans="5:13" ht="12.75">
      <c r="E275"/>
      <c r="F275"/>
      <c r="G275"/>
      <c r="L275"/>
      <c r="M275"/>
    </row>
    <row r="276" spans="5:13" ht="12.75">
      <c r="E276"/>
      <c r="F276"/>
      <c r="G276"/>
      <c r="L276"/>
      <c r="M276"/>
    </row>
    <row r="277" spans="5:13" ht="12.75">
      <c r="E277"/>
      <c r="F277"/>
      <c r="G277"/>
      <c r="L277"/>
      <c r="M277"/>
    </row>
    <row r="278" spans="5:13" ht="12.75">
      <c r="E278"/>
      <c r="F278"/>
      <c r="G278"/>
      <c r="L278"/>
      <c r="M278"/>
    </row>
    <row r="279" spans="5:13" ht="12.75">
      <c r="E279"/>
      <c r="F279"/>
      <c r="G279"/>
      <c r="L279"/>
      <c r="M279"/>
    </row>
    <row r="280" spans="5:13" ht="12.75">
      <c r="E280"/>
      <c r="F280"/>
      <c r="G280"/>
      <c r="L280"/>
      <c r="M280"/>
    </row>
    <row r="281" spans="5:13" ht="12.75">
      <c r="E281"/>
      <c r="F281"/>
      <c r="G281"/>
      <c r="L281"/>
      <c r="M281"/>
    </row>
    <row r="282" spans="5:13" ht="12.75">
      <c r="E282"/>
      <c r="F282"/>
      <c r="G282"/>
      <c r="L282"/>
      <c r="M282"/>
    </row>
    <row r="283" spans="5:13" ht="12.75">
      <c r="E283"/>
      <c r="F283"/>
      <c r="G283"/>
      <c r="L283"/>
      <c r="M283"/>
    </row>
    <row r="284" spans="5:13" ht="12.75">
      <c r="E284"/>
      <c r="F284"/>
      <c r="G284"/>
      <c r="L284"/>
      <c r="M284"/>
    </row>
    <row r="285" spans="5:13" ht="12.75">
      <c r="E285"/>
      <c r="F285"/>
      <c r="G285"/>
      <c r="L285"/>
      <c r="M285"/>
    </row>
    <row r="286" spans="5:13" ht="12.75">
      <c r="E286"/>
      <c r="F286"/>
      <c r="G286"/>
      <c r="L286"/>
      <c r="M286"/>
    </row>
    <row r="287" spans="5:13" ht="12.75">
      <c r="E287"/>
      <c r="F287"/>
      <c r="G287"/>
      <c r="L287"/>
      <c r="M287"/>
    </row>
    <row r="288" spans="5:13" ht="12.75">
      <c r="E288"/>
      <c r="F288"/>
      <c r="G288"/>
      <c r="L288"/>
      <c r="M288"/>
    </row>
    <row r="289" spans="5:13" ht="12.75">
      <c r="E289"/>
      <c r="F289"/>
      <c r="G289"/>
      <c r="L289"/>
      <c r="M289"/>
    </row>
    <row r="290" spans="5:13" ht="12.75">
      <c r="E290"/>
      <c r="F290"/>
      <c r="G290"/>
      <c r="L290"/>
      <c r="M290"/>
    </row>
    <row r="291" spans="5:13" ht="12.75">
      <c r="E291"/>
      <c r="F291"/>
      <c r="G291"/>
      <c r="L291"/>
      <c r="M291"/>
    </row>
    <row r="292" spans="5:13" ht="12.75">
      <c r="E292"/>
      <c r="F292"/>
      <c r="G292"/>
      <c r="L292"/>
      <c r="M292"/>
    </row>
    <row r="293" spans="5:13" ht="12.75">
      <c r="E293"/>
      <c r="F293"/>
      <c r="G293"/>
      <c r="L293"/>
      <c r="M293"/>
    </row>
    <row r="294" spans="5:13" ht="12.75">
      <c r="E294"/>
      <c r="F294"/>
      <c r="G294"/>
      <c r="L294"/>
      <c r="M294"/>
    </row>
    <row r="295" spans="5:13" ht="12.75">
      <c r="E295"/>
      <c r="F295"/>
      <c r="G295"/>
      <c r="L295"/>
      <c r="M295"/>
    </row>
    <row r="296" spans="5:13" ht="12.75">
      <c r="E296"/>
      <c r="F296"/>
      <c r="G296"/>
      <c r="L296"/>
      <c r="M296"/>
    </row>
    <row r="297" spans="5:13" ht="12.75">
      <c r="E297"/>
      <c r="F297"/>
      <c r="G297"/>
      <c r="L297"/>
      <c r="M297"/>
    </row>
    <row r="298" spans="5:13" ht="12.75">
      <c r="E298"/>
      <c r="F298"/>
      <c r="G298"/>
      <c r="L298"/>
      <c r="M298"/>
    </row>
    <row r="299" spans="5:13" ht="12.75">
      <c r="E299"/>
      <c r="F299"/>
      <c r="G299"/>
      <c r="L299"/>
      <c r="M299"/>
    </row>
    <row r="300" spans="5:13" ht="12.75">
      <c r="E300"/>
      <c r="F300"/>
      <c r="G300"/>
      <c r="L300"/>
      <c r="M300"/>
    </row>
    <row r="301" spans="5:13" ht="12.75">
      <c r="E301"/>
      <c r="F301"/>
      <c r="G301"/>
      <c r="L301"/>
      <c r="M301"/>
    </row>
    <row r="302" spans="5:13" ht="12.75">
      <c r="E302"/>
      <c r="F302"/>
      <c r="G302"/>
      <c r="L302"/>
      <c r="M302"/>
    </row>
    <row r="303" spans="5:13" ht="12.75">
      <c r="E303"/>
      <c r="F303"/>
      <c r="G303"/>
      <c r="L303"/>
      <c r="M303"/>
    </row>
    <row r="304" spans="5:13" ht="12.75">
      <c r="E304"/>
      <c r="F304"/>
      <c r="G304"/>
      <c r="L304"/>
      <c r="M304"/>
    </row>
    <row r="305" spans="5:13" ht="12.75">
      <c r="E305"/>
      <c r="F305"/>
      <c r="G305"/>
      <c r="L305"/>
      <c r="M305"/>
    </row>
    <row r="306" spans="5:13" ht="12.75">
      <c r="E306"/>
      <c r="F306"/>
      <c r="G306"/>
      <c r="L306"/>
      <c r="M306"/>
    </row>
    <row r="307" spans="5:13" ht="12.75">
      <c r="E307"/>
      <c r="F307"/>
      <c r="G307"/>
      <c r="L307"/>
      <c r="M307"/>
    </row>
    <row r="308" spans="5:13" ht="12.75">
      <c r="E308"/>
      <c r="F308"/>
      <c r="G308"/>
      <c r="L308"/>
      <c r="M308"/>
    </row>
    <row r="309" spans="5:13" ht="12.75">
      <c r="E309"/>
      <c r="F309"/>
      <c r="G309"/>
      <c r="L309"/>
      <c r="M309"/>
    </row>
    <row r="310" spans="5:13" ht="12.75">
      <c r="E310"/>
      <c r="F310"/>
      <c r="G310"/>
      <c r="L310"/>
      <c r="M310"/>
    </row>
    <row r="311" spans="5:13" ht="12.75">
      <c r="E311"/>
      <c r="F311"/>
      <c r="G311"/>
      <c r="L311"/>
      <c r="M311"/>
    </row>
    <row r="312" spans="5:13" ht="12.75">
      <c r="E312"/>
      <c r="F312"/>
      <c r="G312"/>
      <c r="L312"/>
      <c r="M312"/>
    </row>
    <row r="313" spans="5:13" ht="12.75">
      <c r="E313"/>
      <c r="F313"/>
      <c r="G313"/>
      <c r="L313"/>
      <c r="M313"/>
    </row>
    <row r="314" spans="5:13" ht="12.75">
      <c r="E314"/>
      <c r="F314"/>
      <c r="G314"/>
      <c r="L314"/>
      <c r="M314"/>
    </row>
    <row r="315" spans="5:13" ht="12.75">
      <c r="E315"/>
      <c r="F315"/>
      <c r="G315"/>
      <c r="L315"/>
      <c r="M315"/>
    </row>
    <row r="316" spans="5:13" ht="12.75">
      <c r="E316"/>
      <c r="F316"/>
      <c r="G316"/>
      <c r="L316"/>
      <c r="M316"/>
    </row>
    <row r="317" spans="5:13" ht="12.75">
      <c r="E317"/>
      <c r="F317"/>
      <c r="G317"/>
      <c r="L317"/>
      <c r="M317"/>
    </row>
    <row r="318" spans="5:13" ht="12.75">
      <c r="E318"/>
      <c r="F318"/>
      <c r="G318"/>
      <c r="L318"/>
      <c r="M318"/>
    </row>
    <row r="319" spans="5:13" ht="12.75">
      <c r="E319"/>
      <c r="F319"/>
      <c r="G319"/>
      <c r="L319"/>
      <c r="M319"/>
    </row>
    <row r="320" spans="5:13" ht="12.75">
      <c r="E320"/>
      <c r="F320"/>
      <c r="G320"/>
      <c r="L320"/>
      <c r="M320"/>
    </row>
    <row r="321" spans="5:13" ht="12.75">
      <c r="E321"/>
      <c r="F321"/>
      <c r="G321"/>
      <c r="L321"/>
      <c r="M321"/>
    </row>
    <row r="322" spans="5:13" ht="12.75">
      <c r="E322"/>
      <c r="F322"/>
      <c r="G322"/>
      <c r="L322"/>
      <c r="M322"/>
    </row>
    <row r="323" spans="5:13" ht="12.75">
      <c r="E323"/>
      <c r="F323"/>
      <c r="G323"/>
      <c r="L323"/>
      <c r="M323"/>
    </row>
    <row r="324" spans="5:13" ht="12.75">
      <c r="E324"/>
      <c r="F324"/>
      <c r="G324"/>
      <c r="L324"/>
      <c r="M324"/>
    </row>
    <row r="325" spans="5:13" ht="12.75">
      <c r="E325"/>
      <c r="F325"/>
      <c r="G325"/>
      <c r="L325"/>
      <c r="M325"/>
    </row>
    <row r="326" spans="5:13" ht="12.75">
      <c r="E326"/>
      <c r="F326"/>
      <c r="G326"/>
      <c r="L326"/>
      <c r="M326"/>
    </row>
    <row r="327" spans="5:13" ht="12.75">
      <c r="E327"/>
      <c r="F327"/>
      <c r="G327"/>
      <c r="L327"/>
      <c r="M327"/>
    </row>
    <row r="328" spans="5:13" ht="12.75">
      <c r="E328"/>
      <c r="F328"/>
      <c r="G328"/>
      <c r="L328"/>
      <c r="M328"/>
    </row>
    <row r="329" spans="5:13" ht="12.75">
      <c r="E329"/>
      <c r="F329"/>
      <c r="G329"/>
      <c r="L329"/>
      <c r="M329"/>
    </row>
    <row r="330" spans="5:13" ht="12.75">
      <c r="E330"/>
      <c r="F330"/>
      <c r="G330"/>
      <c r="L330"/>
      <c r="M330"/>
    </row>
    <row r="331" spans="5:13" ht="12.75">
      <c r="E331"/>
      <c r="F331"/>
      <c r="G331"/>
      <c r="L331"/>
      <c r="M331"/>
    </row>
    <row r="332" spans="5:13" ht="12.75">
      <c r="E332"/>
      <c r="F332"/>
      <c r="G332"/>
      <c r="L332"/>
      <c r="M332"/>
    </row>
    <row r="333" spans="5:13" ht="12.75">
      <c r="E333"/>
      <c r="F333"/>
      <c r="G333"/>
      <c r="L333"/>
      <c r="M333"/>
    </row>
    <row r="334" spans="5:13" ht="12.75">
      <c r="E334"/>
      <c r="F334"/>
      <c r="G334"/>
      <c r="L334"/>
      <c r="M334"/>
    </row>
    <row r="335" spans="5:13" ht="12.75">
      <c r="E335"/>
      <c r="F335"/>
      <c r="G335"/>
      <c r="L335"/>
      <c r="M335"/>
    </row>
    <row r="336" spans="5:13" ht="12.75">
      <c r="E336"/>
      <c r="F336"/>
      <c r="G336"/>
      <c r="L336"/>
      <c r="M336"/>
    </row>
    <row r="337" spans="5:13" ht="12.75">
      <c r="E337"/>
      <c r="F337"/>
      <c r="G337"/>
      <c r="L337"/>
      <c r="M337"/>
    </row>
    <row r="338" spans="5:13" ht="12.75">
      <c r="E338"/>
      <c r="F338"/>
      <c r="G338"/>
      <c r="L338"/>
      <c r="M338"/>
    </row>
    <row r="339" spans="5:13" ht="12.75">
      <c r="E339"/>
      <c r="F339"/>
      <c r="G339"/>
      <c r="L339"/>
      <c r="M339"/>
    </row>
    <row r="340" spans="5:13" ht="12.75">
      <c r="E340"/>
      <c r="F340"/>
      <c r="G340"/>
      <c r="L340"/>
      <c r="M340"/>
    </row>
    <row r="341" spans="5:13" ht="12.75">
      <c r="E341"/>
      <c r="F341"/>
      <c r="G341"/>
      <c r="L341"/>
      <c r="M341"/>
    </row>
    <row r="342" spans="5:13" ht="12.75">
      <c r="E342"/>
      <c r="F342"/>
      <c r="G342"/>
      <c r="L342"/>
      <c r="M342"/>
    </row>
    <row r="343" spans="5:13" ht="12.75">
      <c r="E343"/>
      <c r="F343"/>
      <c r="G343"/>
      <c r="L343"/>
      <c r="M343"/>
    </row>
    <row r="344" spans="5:13" ht="12.75">
      <c r="E344"/>
      <c r="F344"/>
      <c r="G344"/>
      <c r="L344"/>
      <c r="M344"/>
    </row>
    <row r="345" spans="5:13" ht="12.75">
      <c r="E345"/>
      <c r="F345"/>
      <c r="G345"/>
      <c r="L345"/>
      <c r="M345"/>
    </row>
    <row r="346" spans="5:13" ht="12.75">
      <c r="E346"/>
      <c r="F346"/>
      <c r="G346"/>
      <c r="L346"/>
      <c r="M346"/>
    </row>
    <row r="347" spans="5:13" ht="12.75">
      <c r="E347"/>
      <c r="F347"/>
      <c r="G347"/>
      <c r="L347"/>
      <c r="M347"/>
    </row>
    <row r="348" spans="5:13" ht="12.75">
      <c r="E348"/>
      <c r="F348"/>
      <c r="G348"/>
      <c r="L348"/>
      <c r="M348"/>
    </row>
    <row r="349" spans="5:13" ht="12.75">
      <c r="E349"/>
      <c r="F349"/>
      <c r="G349"/>
      <c r="L349"/>
      <c r="M349"/>
    </row>
    <row r="350" spans="5:13" ht="12.75">
      <c r="E350"/>
      <c r="F350"/>
      <c r="G350"/>
      <c r="L350"/>
      <c r="M350"/>
    </row>
    <row r="351" spans="5:13" ht="12.75">
      <c r="E351"/>
      <c r="F351"/>
      <c r="G351"/>
      <c r="L351"/>
      <c r="M351"/>
    </row>
    <row r="352" spans="5:13" ht="12.75">
      <c r="E352"/>
      <c r="F352"/>
      <c r="G352"/>
      <c r="L352"/>
      <c r="M352"/>
    </row>
    <row r="353" spans="5:13" ht="12.75">
      <c r="E353"/>
      <c r="F353"/>
      <c r="G353"/>
      <c r="L353"/>
      <c r="M353"/>
    </row>
    <row r="354" spans="5:13" ht="12.75">
      <c r="E354"/>
      <c r="F354"/>
      <c r="G354"/>
      <c r="L354"/>
      <c r="M354"/>
    </row>
    <row r="355" spans="5:13" ht="12.75">
      <c r="E355"/>
      <c r="F355"/>
      <c r="G355"/>
      <c r="L355"/>
      <c r="M355"/>
    </row>
    <row r="356" spans="5:13" ht="12.75">
      <c r="E356"/>
      <c r="F356"/>
      <c r="G356"/>
      <c r="L356"/>
      <c r="M356"/>
    </row>
    <row r="357" spans="5:13" ht="12.75">
      <c r="E357"/>
      <c r="F357"/>
      <c r="G357"/>
      <c r="L357"/>
      <c r="M357"/>
    </row>
    <row r="358" spans="5:13" ht="12.75">
      <c r="E358"/>
      <c r="F358"/>
      <c r="G358"/>
      <c r="L358"/>
      <c r="M358"/>
    </row>
    <row r="359" spans="5:13" ht="12.75">
      <c r="E359"/>
      <c r="F359"/>
      <c r="G359"/>
      <c r="L359"/>
      <c r="M359"/>
    </row>
    <row r="360" spans="5:13" ht="12.75">
      <c r="E360"/>
      <c r="F360"/>
      <c r="G360"/>
      <c r="L360"/>
      <c r="M360"/>
    </row>
    <row r="361" spans="5:13" ht="12.75">
      <c r="E361"/>
      <c r="F361"/>
      <c r="G361"/>
      <c r="L361"/>
      <c r="M361"/>
    </row>
    <row r="362" spans="5:13" ht="12.75">
      <c r="E362"/>
      <c r="F362"/>
      <c r="G362"/>
      <c r="L362"/>
      <c r="M362"/>
    </row>
    <row r="363" spans="5:13" ht="12.75">
      <c r="E363"/>
      <c r="F363"/>
      <c r="G363"/>
      <c r="L363"/>
      <c r="M363"/>
    </row>
    <row r="364" spans="5:13" ht="12.75">
      <c r="E364"/>
      <c r="F364"/>
      <c r="G364"/>
      <c r="L364"/>
      <c r="M364"/>
    </row>
    <row r="365" spans="5:13" ht="12.75">
      <c r="E365"/>
      <c r="F365"/>
      <c r="G365"/>
      <c r="L365"/>
      <c r="M365"/>
    </row>
    <row r="366" spans="5:13" ht="12.75">
      <c r="E366"/>
      <c r="F366"/>
      <c r="G366"/>
      <c r="L366"/>
      <c r="M366"/>
    </row>
    <row r="367" spans="5:13" ht="12.75">
      <c r="E367"/>
      <c r="F367"/>
      <c r="G367"/>
      <c r="L367"/>
      <c r="M367"/>
    </row>
    <row r="368" spans="5:13" ht="12.75">
      <c r="E368"/>
      <c r="F368"/>
      <c r="G368"/>
      <c r="L368"/>
      <c r="M368"/>
    </row>
    <row r="369" spans="5:13" ht="12.75">
      <c r="E369"/>
      <c r="F369"/>
      <c r="G369"/>
      <c r="L369"/>
      <c r="M369"/>
    </row>
    <row r="370" spans="5:13" ht="12.75">
      <c r="E370"/>
      <c r="F370"/>
      <c r="G370"/>
      <c r="L370"/>
      <c r="M370"/>
    </row>
    <row r="371" spans="5:13" ht="12.75">
      <c r="E371"/>
      <c r="F371"/>
      <c r="G371"/>
      <c r="L371"/>
      <c r="M371"/>
    </row>
    <row r="372" spans="5:13" ht="12.75">
      <c r="E372"/>
      <c r="F372"/>
      <c r="G372"/>
      <c r="L372"/>
      <c r="M372"/>
    </row>
    <row r="373" spans="5:13" ht="12.75">
      <c r="E373"/>
      <c r="F373"/>
      <c r="G373"/>
      <c r="L373"/>
      <c r="M373"/>
    </row>
    <row r="374" spans="5:13" ht="12.75">
      <c r="E374"/>
      <c r="F374"/>
      <c r="G374"/>
      <c r="L374"/>
      <c r="M374"/>
    </row>
    <row r="375" spans="5:13" ht="12.75">
      <c r="E375"/>
      <c r="F375"/>
      <c r="G375"/>
      <c r="L375"/>
      <c r="M375"/>
    </row>
    <row r="376" spans="5:13" ht="12.75">
      <c r="E376"/>
      <c r="F376"/>
      <c r="G376"/>
      <c r="L376"/>
      <c r="M376"/>
    </row>
    <row r="377" spans="5:13" ht="12.75">
      <c r="E377"/>
      <c r="F377"/>
      <c r="G377"/>
      <c r="L377"/>
      <c r="M377"/>
    </row>
    <row r="378" spans="5:13" ht="12.75">
      <c r="E378"/>
      <c r="F378"/>
      <c r="G378"/>
      <c r="L378"/>
      <c r="M378"/>
    </row>
    <row r="379" spans="5:13" ht="12.75">
      <c r="E379"/>
      <c r="F379"/>
      <c r="G379"/>
      <c r="L379"/>
      <c r="M379"/>
    </row>
    <row r="380" spans="5:13" ht="12.75">
      <c r="E380"/>
      <c r="F380"/>
      <c r="G380"/>
      <c r="L380"/>
      <c r="M380"/>
    </row>
    <row r="381" spans="5:13" ht="12.75">
      <c r="E381"/>
      <c r="F381"/>
      <c r="G381"/>
      <c r="L381"/>
      <c r="M381"/>
    </row>
    <row r="382" spans="5:13" ht="12.75">
      <c r="E382"/>
      <c r="F382"/>
      <c r="G382"/>
      <c r="L382"/>
      <c r="M382"/>
    </row>
    <row r="383" spans="5:13" ht="12.75">
      <c r="E383"/>
      <c r="F383"/>
      <c r="G383"/>
      <c r="L383"/>
      <c r="M383"/>
    </row>
    <row r="384" spans="5:13" ht="12.75">
      <c r="E384"/>
      <c r="F384"/>
      <c r="G384"/>
      <c r="L384"/>
      <c r="M384"/>
    </row>
    <row r="385" spans="5:13" ht="12.75">
      <c r="E385"/>
      <c r="F385"/>
      <c r="G385"/>
      <c r="L385"/>
      <c r="M385"/>
    </row>
    <row r="386" spans="5:13" ht="12.75">
      <c r="E386"/>
      <c r="F386"/>
      <c r="G386"/>
      <c r="L386"/>
      <c r="M386"/>
    </row>
    <row r="387" spans="5:13" ht="12.75">
      <c r="E387"/>
      <c r="F387"/>
      <c r="G387"/>
      <c r="L387"/>
      <c r="M387"/>
    </row>
    <row r="388" spans="5:13" ht="12.75">
      <c r="E388"/>
      <c r="F388"/>
      <c r="G388"/>
      <c r="L388"/>
      <c r="M388"/>
    </row>
    <row r="389" spans="5:13" ht="12.75">
      <c r="E389"/>
      <c r="F389"/>
      <c r="G389"/>
      <c r="L389"/>
      <c r="M389"/>
    </row>
    <row r="390" spans="5:13" ht="12.75">
      <c r="E390"/>
      <c r="F390"/>
      <c r="G390"/>
      <c r="L390"/>
      <c r="M390"/>
    </row>
    <row r="391" spans="5:13" ht="12.75">
      <c r="E391"/>
      <c r="F391"/>
      <c r="G391"/>
      <c r="L391"/>
      <c r="M391"/>
    </row>
    <row r="392" spans="5:13" ht="12.75">
      <c r="E392"/>
      <c r="F392"/>
      <c r="G392"/>
      <c r="L392"/>
      <c r="M392"/>
    </row>
    <row r="393" spans="5:13" ht="12.75">
      <c r="E393"/>
      <c r="F393"/>
      <c r="G393"/>
      <c r="L393"/>
      <c r="M393"/>
    </row>
    <row r="394" spans="5:13" ht="12.75">
      <c r="E394"/>
      <c r="F394"/>
      <c r="G394"/>
      <c r="L394"/>
      <c r="M394"/>
    </row>
    <row r="395" spans="5:13" ht="12.75">
      <c r="E395"/>
      <c r="F395"/>
      <c r="G395"/>
      <c r="L395"/>
      <c r="M395"/>
    </row>
    <row r="396" spans="5:13" ht="12.75">
      <c r="E396"/>
      <c r="F396"/>
      <c r="G396"/>
      <c r="L396"/>
      <c r="M396"/>
    </row>
    <row r="397" spans="5:13" ht="12.75">
      <c r="E397"/>
      <c r="F397"/>
      <c r="G397"/>
      <c r="L397"/>
      <c r="M397"/>
    </row>
    <row r="398" spans="5:13" ht="12.75">
      <c r="E398"/>
      <c r="F398"/>
      <c r="G398"/>
      <c r="L398"/>
      <c r="M398"/>
    </row>
    <row r="399" spans="5:13" ht="12.75">
      <c r="E399"/>
      <c r="F399"/>
      <c r="G399"/>
      <c r="L399"/>
      <c r="M399"/>
    </row>
    <row r="400" spans="5:13" ht="12.75">
      <c r="E400"/>
      <c r="F400"/>
      <c r="G400"/>
      <c r="L400"/>
      <c r="M400"/>
    </row>
    <row r="401" spans="5:13" ht="12.75">
      <c r="E401"/>
      <c r="F401"/>
      <c r="G401"/>
      <c r="L401"/>
      <c r="M401"/>
    </row>
    <row r="402" spans="5:13" ht="12.75">
      <c r="E402"/>
      <c r="F402"/>
      <c r="G402"/>
      <c r="L402"/>
      <c r="M402"/>
    </row>
    <row r="403" spans="5:13" ht="12.75">
      <c r="E403"/>
      <c r="F403"/>
      <c r="G403"/>
      <c r="L403"/>
      <c r="M403"/>
    </row>
    <row r="404" spans="5:13" ht="12.75">
      <c r="E404"/>
      <c r="F404"/>
      <c r="G404"/>
      <c r="L404"/>
      <c r="M404"/>
    </row>
    <row r="405" spans="5:13" ht="12.75">
      <c r="E405"/>
      <c r="F405"/>
      <c r="G405"/>
      <c r="L405"/>
      <c r="M405"/>
    </row>
    <row r="406" spans="5:13" ht="12.75">
      <c r="E406"/>
      <c r="F406"/>
      <c r="G406"/>
      <c r="L406"/>
      <c r="M406"/>
    </row>
    <row r="407" spans="5:13" ht="12.75">
      <c r="E407"/>
      <c r="F407"/>
      <c r="G407"/>
      <c r="L407"/>
      <c r="M407"/>
    </row>
    <row r="408" spans="5:13" ht="12.75">
      <c r="E408"/>
      <c r="F408"/>
      <c r="G408"/>
      <c r="L408"/>
      <c r="M408"/>
    </row>
    <row r="409" spans="5:13" ht="12.75">
      <c r="E409"/>
      <c r="F409"/>
      <c r="G409"/>
      <c r="L409"/>
      <c r="M409"/>
    </row>
    <row r="410" spans="5:13" ht="12.75">
      <c r="E410"/>
      <c r="F410"/>
      <c r="G410"/>
      <c r="L410"/>
      <c r="M410"/>
    </row>
    <row r="411" spans="5:13" ht="12.75">
      <c r="E411"/>
      <c r="F411"/>
      <c r="G411"/>
      <c r="L411"/>
      <c r="M411"/>
    </row>
    <row r="412" spans="5:13" ht="12.75">
      <c r="E412"/>
      <c r="F412"/>
      <c r="G412"/>
      <c r="L412"/>
      <c r="M412"/>
    </row>
    <row r="413" spans="5:13" ht="12.75">
      <c r="E413"/>
      <c r="F413"/>
      <c r="G413"/>
      <c r="L413"/>
      <c r="M413"/>
    </row>
    <row r="414" spans="5:13" ht="12.75">
      <c r="E414"/>
      <c r="F414"/>
      <c r="G414"/>
      <c r="L414"/>
      <c r="M414"/>
    </row>
    <row r="415" spans="5:13" ht="12.75">
      <c r="E415"/>
      <c r="F415"/>
      <c r="G415"/>
      <c r="L415"/>
      <c r="M415"/>
    </row>
    <row r="416" spans="5:13" ht="12.75">
      <c r="E416"/>
      <c r="F416"/>
      <c r="G416"/>
      <c r="L416"/>
      <c r="M416"/>
    </row>
    <row r="417" spans="5:13" ht="12.75">
      <c r="E417"/>
      <c r="F417"/>
      <c r="G417"/>
      <c r="L417"/>
      <c r="M417"/>
    </row>
    <row r="418" spans="5:13" ht="12.75">
      <c r="E418"/>
      <c r="F418"/>
      <c r="G418"/>
      <c r="L418"/>
      <c r="M418"/>
    </row>
    <row r="419" spans="5:13" ht="12.75">
      <c r="E419"/>
      <c r="F419"/>
      <c r="G419"/>
      <c r="L419"/>
      <c r="M419"/>
    </row>
  </sheetData>
  <sheetProtection/>
  <mergeCells count="152">
    <mergeCell ref="A179:B179"/>
    <mergeCell ref="A107:M107"/>
    <mergeCell ref="A108:M108"/>
    <mergeCell ref="I167:I173"/>
    <mergeCell ref="J167:M167"/>
    <mergeCell ref="D168:D173"/>
    <mergeCell ref="E168:E173"/>
    <mergeCell ref="J168:J173"/>
    <mergeCell ref="K168:L168"/>
    <mergeCell ref="M168:M173"/>
    <mergeCell ref="A95:B95"/>
    <mergeCell ref="A96:B96"/>
    <mergeCell ref="A175:M175"/>
    <mergeCell ref="A177:B177"/>
    <mergeCell ref="A178:B178"/>
    <mergeCell ref="A98:B98"/>
    <mergeCell ref="A99:B99"/>
    <mergeCell ref="A100:B100"/>
    <mergeCell ref="A101:B101"/>
    <mergeCell ref="A102:G102"/>
    <mergeCell ref="A97:B97"/>
    <mergeCell ref="A103:E103"/>
    <mergeCell ref="A77:B77"/>
    <mergeCell ref="A78:M78"/>
    <mergeCell ref="A84:B84"/>
    <mergeCell ref="A87:M87"/>
    <mergeCell ref="A90:B90"/>
    <mergeCell ref="A91:B91"/>
    <mergeCell ref="A93:B93"/>
    <mergeCell ref="A92:B92"/>
    <mergeCell ref="A197:B197"/>
    <mergeCell ref="A198:B198"/>
    <mergeCell ref="A199:G199"/>
    <mergeCell ref="A200:E200"/>
    <mergeCell ref="A187:B187"/>
    <mergeCell ref="A188:B188"/>
    <mergeCell ref="A189:B189"/>
    <mergeCell ref="A195:B195"/>
    <mergeCell ref="A196:B196"/>
    <mergeCell ref="A190:B190"/>
    <mergeCell ref="A192:B192"/>
    <mergeCell ref="K169:K173"/>
    <mergeCell ref="L169:L173"/>
    <mergeCell ref="A180:M180"/>
    <mergeCell ref="A167:A173"/>
    <mergeCell ref="B167:B173"/>
    <mergeCell ref="C167:C173"/>
    <mergeCell ref="D167:F167"/>
    <mergeCell ref="G167:G173"/>
    <mergeCell ref="H167:H173"/>
    <mergeCell ref="F168:F173"/>
    <mergeCell ref="A150:B150"/>
    <mergeCell ref="A151:B151"/>
    <mergeCell ref="A152:G152"/>
    <mergeCell ref="A153:E153"/>
    <mergeCell ref="A156:M156"/>
    <mergeCell ref="A157:M157"/>
    <mergeCell ref="A148:B148"/>
    <mergeCell ref="A149:B149"/>
    <mergeCell ref="A142:B142"/>
    <mergeCell ref="A145:B145"/>
    <mergeCell ref="A146:B146"/>
    <mergeCell ref="A147:B147"/>
    <mergeCell ref="I117:I123"/>
    <mergeCell ref="J117:M117"/>
    <mergeCell ref="D118:D123"/>
    <mergeCell ref="E118:E123"/>
    <mergeCell ref="F118:F123"/>
    <mergeCell ref="J118:J123"/>
    <mergeCell ref="K118:L118"/>
    <mergeCell ref="M118:M123"/>
    <mergeCell ref="K119:K123"/>
    <mergeCell ref="L119:L123"/>
    <mergeCell ref="A117:A123"/>
    <mergeCell ref="B117:B123"/>
    <mergeCell ref="C117:C123"/>
    <mergeCell ref="D117:F117"/>
    <mergeCell ref="G117:G123"/>
    <mergeCell ref="H117:H123"/>
    <mergeCell ref="A73:B73"/>
    <mergeCell ref="A75:B75"/>
    <mergeCell ref="A76:B76"/>
    <mergeCell ref="A86:B86"/>
    <mergeCell ref="A85:B85"/>
    <mergeCell ref="D66:D71"/>
    <mergeCell ref="E66:E71"/>
    <mergeCell ref="F66:F71"/>
    <mergeCell ref="J66:J71"/>
    <mergeCell ref="K66:L66"/>
    <mergeCell ref="M66:M71"/>
    <mergeCell ref="K67:K71"/>
    <mergeCell ref="L67:L71"/>
    <mergeCell ref="A54:M54"/>
    <mergeCell ref="A55:M55"/>
    <mergeCell ref="A65:A71"/>
    <mergeCell ref="B65:B71"/>
    <mergeCell ref="C65:C71"/>
    <mergeCell ref="D65:F65"/>
    <mergeCell ref="G65:G71"/>
    <mergeCell ref="H65:H71"/>
    <mergeCell ref="I65:I71"/>
    <mergeCell ref="J65:M65"/>
    <mergeCell ref="A47:B47"/>
    <mergeCell ref="A48:B48"/>
    <mergeCell ref="A49:B49"/>
    <mergeCell ref="A50:B50"/>
    <mergeCell ref="A51:G51"/>
    <mergeCell ref="A52:E52"/>
    <mergeCell ref="A38:B38"/>
    <mergeCell ref="A39:B39"/>
    <mergeCell ref="A41:B41"/>
    <mergeCell ref="A43:B43"/>
    <mergeCell ref="A44:B44"/>
    <mergeCell ref="A45:B45"/>
    <mergeCell ref="A29:M29"/>
    <mergeCell ref="A31:B31"/>
    <mergeCell ref="A32:B32"/>
    <mergeCell ref="A33:B33"/>
    <mergeCell ref="A34:M34"/>
    <mergeCell ref="A37:B37"/>
    <mergeCell ref="A28:B28"/>
    <mergeCell ref="G12:G17"/>
    <mergeCell ref="H12:H17"/>
    <mergeCell ref="D13:D17"/>
    <mergeCell ref="E13:E17"/>
    <mergeCell ref="F13:F17"/>
    <mergeCell ref="L14:L17"/>
    <mergeCell ref="I12:I17"/>
    <mergeCell ref="J12:M12"/>
    <mergeCell ref="A19:B19"/>
    <mergeCell ref="A26:B26"/>
    <mergeCell ref="A27:B27"/>
    <mergeCell ref="A1:M1"/>
    <mergeCell ref="A2:M2"/>
    <mergeCell ref="A12:A17"/>
    <mergeCell ref="B12:B17"/>
    <mergeCell ref="C12:C17"/>
    <mergeCell ref="D12:F12"/>
    <mergeCell ref="J13:J17"/>
    <mergeCell ref="K13:L13"/>
    <mergeCell ref="M13:M17"/>
    <mergeCell ref="K14:K17"/>
    <mergeCell ref="A193:B193"/>
    <mergeCell ref="A194:B194"/>
    <mergeCell ref="A125:M125"/>
    <mergeCell ref="A128:B128"/>
    <mergeCell ref="A129:B129"/>
    <mergeCell ref="A130:B130"/>
    <mergeCell ref="A131:M131"/>
    <mergeCell ref="A139:B139"/>
    <mergeCell ref="A140:B140"/>
    <mergeCell ref="A141:B141"/>
  </mergeCells>
  <printOptions/>
  <pageMargins left="1.062992125984252" right="0.7086614173228347" top="0.15748031496062992" bottom="0.5511811023622047" header="0.31496062992125984" footer="0.31496062992125984"/>
  <pageSetup fitToHeight="1" fitToWidth="1" horizontalDpi="600" verticalDpi="600" orientation="landscape" paperSize="9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9"/>
  <sheetViews>
    <sheetView tabSelected="1" zoomScalePageLayoutView="0" workbookViewId="0" topLeftCell="A111">
      <selection activeCell="A102" sqref="A102:M102"/>
    </sheetView>
  </sheetViews>
  <sheetFormatPr defaultColWidth="9.140625" defaultRowHeight="12.75"/>
  <cols>
    <col min="1" max="1" width="3.7109375" style="0" customWidth="1"/>
    <col min="2" max="2" width="42.8515625" style="0" customWidth="1"/>
    <col min="3" max="3" width="4.00390625" style="0" customWidth="1"/>
    <col min="4" max="4" width="8.28125" style="0" customWidth="1"/>
    <col min="5" max="5" width="16.7109375" style="1" customWidth="1"/>
    <col min="6" max="6" width="12.8515625" style="1" customWidth="1"/>
    <col min="7" max="7" width="10.8515625" style="1" customWidth="1"/>
    <col min="8" max="8" width="10.421875" style="0" customWidth="1"/>
    <col min="9" max="9" width="12.8515625" style="0" customWidth="1"/>
    <col min="10" max="10" width="8.7109375" style="0" customWidth="1"/>
    <col min="12" max="12" width="14.8515625" style="1" customWidth="1"/>
    <col min="13" max="13" width="7.8515625" style="1" customWidth="1"/>
  </cols>
  <sheetData>
    <row r="1" spans="1:13" ht="15.75">
      <c r="A1" s="505" t="s">
        <v>49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</row>
    <row r="2" spans="1:16" ht="15" customHeight="1">
      <c r="A2" s="1"/>
      <c r="B2" s="11" t="s">
        <v>29</v>
      </c>
      <c r="D2" s="18" t="s">
        <v>106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4" ht="15">
      <c r="B3" s="12" t="s">
        <v>89</v>
      </c>
      <c r="C3" s="12"/>
      <c r="D3" s="12"/>
    </row>
    <row r="4" spans="2:6" ht="15">
      <c r="B4" s="12" t="s">
        <v>46</v>
      </c>
      <c r="C4" s="12"/>
      <c r="D4" s="12"/>
      <c r="F4" s="445" t="s">
        <v>123</v>
      </c>
    </row>
    <row r="5" spans="2:6" ht="15">
      <c r="B5" s="12" t="s">
        <v>47</v>
      </c>
      <c r="C5" s="12"/>
      <c r="D5" s="12"/>
      <c r="F5" s="446" t="s">
        <v>124</v>
      </c>
    </row>
    <row r="6" spans="2:4" ht="15">
      <c r="B6" s="12" t="s">
        <v>31</v>
      </c>
      <c r="C6" s="12"/>
      <c r="D6" s="12"/>
    </row>
    <row r="7" spans="1:13" ht="15">
      <c r="A7" s="20"/>
      <c r="B7" s="28" t="s">
        <v>119</v>
      </c>
      <c r="C7" s="28"/>
      <c r="D7" s="28"/>
      <c r="E7" s="20"/>
      <c r="F7" s="20"/>
      <c r="G7" s="20"/>
      <c r="H7" s="20"/>
      <c r="I7" s="20"/>
      <c r="J7" s="20"/>
      <c r="K7" s="20"/>
      <c r="L7" s="20"/>
      <c r="M7" s="20"/>
    </row>
    <row r="8" spans="2:13" ht="15">
      <c r="B8" s="12" t="s">
        <v>120</v>
      </c>
      <c r="C8" s="12"/>
      <c r="D8" s="12"/>
      <c r="E8"/>
      <c r="F8"/>
      <c r="G8"/>
      <c r="L8"/>
      <c r="M8"/>
    </row>
    <row r="9" spans="2:7" ht="15">
      <c r="B9" s="13" t="s">
        <v>32</v>
      </c>
      <c r="G9" s="19"/>
    </row>
    <row r="10" spans="2:7" ht="15.75" thickBot="1">
      <c r="B10" s="13" t="s">
        <v>33</v>
      </c>
      <c r="G10" s="19"/>
    </row>
    <row r="11" spans="1:13" ht="13.5" customHeight="1" thickBot="1">
      <c r="A11" s="507" t="s">
        <v>0</v>
      </c>
      <c r="B11" s="510" t="s">
        <v>15</v>
      </c>
      <c r="C11" s="513" t="s">
        <v>8</v>
      </c>
      <c r="D11" s="494" t="s">
        <v>9</v>
      </c>
      <c r="E11" s="495"/>
      <c r="F11" s="496"/>
      <c r="G11" s="516" t="s">
        <v>18</v>
      </c>
      <c r="H11" s="502" t="s">
        <v>19</v>
      </c>
      <c r="I11" s="516" t="s">
        <v>20</v>
      </c>
      <c r="J11" s="494" t="s">
        <v>11</v>
      </c>
      <c r="K11" s="495"/>
      <c r="L11" s="495"/>
      <c r="M11" s="496"/>
    </row>
    <row r="12" spans="1:13" ht="13.5" customHeight="1" thickBot="1">
      <c r="A12" s="508"/>
      <c r="B12" s="511"/>
      <c r="C12" s="514"/>
      <c r="D12" s="497" t="s">
        <v>1</v>
      </c>
      <c r="E12" s="517" t="s">
        <v>16</v>
      </c>
      <c r="F12" s="533" t="s">
        <v>17</v>
      </c>
      <c r="G12" s="517"/>
      <c r="H12" s="503"/>
      <c r="I12" s="517"/>
      <c r="J12" s="497" t="s">
        <v>1</v>
      </c>
      <c r="K12" s="531" t="s">
        <v>21</v>
      </c>
      <c r="L12" s="532"/>
      <c r="M12" s="519" t="s">
        <v>10</v>
      </c>
    </row>
    <row r="13" spans="1:13" ht="12.75">
      <c r="A13" s="508"/>
      <c r="B13" s="511"/>
      <c r="C13" s="514"/>
      <c r="D13" s="497"/>
      <c r="E13" s="517"/>
      <c r="F13" s="533"/>
      <c r="G13" s="517"/>
      <c r="H13" s="503"/>
      <c r="I13" s="517"/>
      <c r="J13" s="497"/>
      <c r="K13" s="510" t="s">
        <v>4</v>
      </c>
      <c r="L13" s="510" t="s">
        <v>13</v>
      </c>
      <c r="M13" s="519"/>
    </row>
    <row r="14" spans="1:13" ht="12.75">
      <c r="A14" s="508"/>
      <c r="B14" s="511"/>
      <c r="C14" s="514"/>
      <c r="D14" s="497"/>
      <c r="E14" s="517"/>
      <c r="F14" s="533"/>
      <c r="G14" s="517"/>
      <c r="H14" s="503"/>
      <c r="I14" s="517"/>
      <c r="J14" s="497"/>
      <c r="K14" s="511"/>
      <c r="L14" s="511"/>
      <c r="M14" s="519"/>
    </row>
    <row r="15" spans="1:13" ht="12.75">
      <c r="A15" s="508"/>
      <c r="B15" s="511"/>
      <c r="C15" s="514"/>
      <c r="D15" s="497"/>
      <c r="E15" s="517"/>
      <c r="F15" s="533"/>
      <c r="G15" s="517"/>
      <c r="H15" s="503"/>
      <c r="I15" s="517"/>
      <c r="J15" s="497"/>
      <c r="K15" s="511"/>
      <c r="L15" s="511"/>
      <c r="M15" s="519"/>
    </row>
    <row r="16" spans="1:13" ht="12.75">
      <c r="A16" s="508"/>
      <c r="B16" s="511"/>
      <c r="C16" s="514"/>
      <c r="D16" s="497"/>
      <c r="E16" s="517"/>
      <c r="F16" s="533"/>
      <c r="G16" s="517"/>
      <c r="H16" s="503"/>
      <c r="I16" s="517"/>
      <c r="J16" s="497"/>
      <c r="K16" s="511"/>
      <c r="L16" s="511"/>
      <c r="M16" s="519"/>
    </row>
    <row r="17" spans="1:13" ht="13.5" thickBot="1">
      <c r="A17" s="509"/>
      <c r="B17" s="512"/>
      <c r="C17" s="515"/>
      <c r="D17" s="498"/>
      <c r="E17" s="518"/>
      <c r="F17" s="534"/>
      <c r="G17" s="518"/>
      <c r="H17" s="504"/>
      <c r="I17" s="518"/>
      <c r="J17" s="498"/>
      <c r="K17" s="512"/>
      <c r="L17" s="512"/>
      <c r="M17" s="520"/>
    </row>
    <row r="18" spans="1:13" s="167" customFormat="1" ht="14.25" customHeight="1" thickBot="1">
      <c r="A18" s="387"/>
      <c r="B18" s="388" t="s">
        <v>7</v>
      </c>
      <c r="C18" s="355"/>
      <c r="D18" s="389"/>
      <c r="E18" s="390"/>
      <c r="F18" s="390"/>
      <c r="G18" s="390"/>
      <c r="H18" s="389"/>
      <c r="I18" s="389"/>
      <c r="J18" s="389"/>
      <c r="K18" s="389"/>
      <c r="L18" s="390"/>
      <c r="M18" s="273"/>
    </row>
    <row r="19" spans="1:13" s="167" customFormat="1" ht="15.75" thickBot="1">
      <c r="A19" s="463" t="s">
        <v>35</v>
      </c>
      <c r="B19" s="464"/>
      <c r="C19" s="391"/>
      <c r="D19" s="391"/>
      <c r="E19" s="392"/>
      <c r="F19" s="393"/>
      <c r="G19" s="393"/>
      <c r="H19" s="394"/>
      <c r="I19" s="394"/>
      <c r="J19" s="394"/>
      <c r="K19" s="394"/>
      <c r="L19" s="393"/>
      <c r="M19" s="395"/>
    </row>
    <row r="20" spans="1:25" s="397" customFormat="1" ht="12.75">
      <c r="A20" s="163">
        <v>1</v>
      </c>
      <c r="B20" s="89" t="s">
        <v>52</v>
      </c>
      <c r="C20" s="90" t="s">
        <v>2</v>
      </c>
      <c r="D20" s="428">
        <v>4.5</v>
      </c>
      <c r="E20" s="91">
        <f aca="true" t="shared" si="0" ref="E20:E25">(K20+L20+M20)/27</f>
        <v>1.1851851851851851</v>
      </c>
      <c r="F20" s="436">
        <f aca="true" t="shared" si="1" ref="F20:F25">D20-E20</f>
        <v>3.314814814814815</v>
      </c>
      <c r="G20" s="396">
        <f aca="true" t="shared" si="2" ref="G20:G25">(L20+M20)/27</f>
        <v>0.6296296296296297</v>
      </c>
      <c r="H20" s="88" t="s">
        <v>26</v>
      </c>
      <c r="I20" s="93" t="s">
        <v>5</v>
      </c>
      <c r="J20" s="82">
        <f>K20+L20</f>
        <v>30</v>
      </c>
      <c r="K20" s="190">
        <v>15</v>
      </c>
      <c r="L20" s="163">
        <v>15</v>
      </c>
      <c r="M20" s="191">
        <v>2</v>
      </c>
      <c r="N20" s="167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</row>
    <row r="21" spans="1:13" s="167" customFormat="1" ht="12.75">
      <c r="A21" s="185">
        <v>2</v>
      </c>
      <c r="B21" s="97" t="s">
        <v>48</v>
      </c>
      <c r="C21" s="98" t="s">
        <v>2</v>
      </c>
      <c r="D21" s="429">
        <v>4</v>
      </c>
      <c r="E21" s="100">
        <f t="shared" si="0"/>
        <v>1.1851851851851851</v>
      </c>
      <c r="F21" s="100">
        <f t="shared" si="1"/>
        <v>2.814814814814815</v>
      </c>
      <c r="G21" s="100">
        <f t="shared" si="2"/>
        <v>0.6296296296296297</v>
      </c>
      <c r="H21" s="96" t="s">
        <v>26</v>
      </c>
      <c r="I21" s="101" t="s">
        <v>5</v>
      </c>
      <c r="J21" s="185">
        <f aca="true" t="shared" si="3" ref="J21:J26">K21+L21</f>
        <v>30</v>
      </c>
      <c r="K21" s="194">
        <v>15</v>
      </c>
      <c r="L21" s="185">
        <v>15</v>
      </c>
      <c r="M21" s="195">
        <v>2</v>
      </c>
    </row>
    <row r="22" spans="1:13" s="167" customFormat="1" ht="12.75">
      <c r="A22" s="185">
        <v>3</v>
      </c>
      <c r="B22" s="97" t="s">
        <v>53</v>
      </c>
      <c r="C22" s="98" t="s">
        <v>2</v>
      </c>
      <c r="D22" s="429">
        <v>2.25</v>
      </c>
      <c r="E22" s="100">
        <f t="shared" si="0"/>
        <v>1.1851851851851851</v>
      </c>
      <c r="F22" s="100">
        <f t="shared" si="1"/>
        <v>1.0648148148148149</v>
      </c>
      <c r="G22" s="100">
        <f t="shared" si="2"/>
        <v>0.07407407407407407</v>
      </c>
      <c r="H22" s="96" t="s">
        <v>126</v>
      </c>
      <c r="I22" s="101" t="s">
        <v>5</v>
      </c>
      <c r="J22" s="185">
        <f t="shared" si="3"/>
        <v>30</v>
      </c>
      <c r="K22" s="194">
        <v>30</v>
      </c>
      <c r="L22" s="185"/>
      <c r="M22" s="195">
        <v>2</v>
      </c>
    </row>
    <row r="23" spans="1:13" s="167" customFormat="1" ht="12.75">
      <c r="A23" s="185">
        <v>4</v>
      </c>
      <c r="B23" s="97" t="s">
        <v>54</v>
      </c>
      <c r="C23" s="98" t="s">
        <v>2</v>
      </c>
      <c r="D23" s="429">
        <v>2.5</v>
      </c>
      <c r="E23" s="100">
        <f t="shared" si="0"/>
        <v>1.1851851851851851</v>
      </c>
      <c r="F23" s="100">
        <f t="shared" si="1"/>
        <v>1.3148148148148149</v>
      </c>
      <c r="G23" s="100">
        <f t="shared" si="2"/>
        <v>0.07407407407407407</v>
      </c>
      <c r="H23" s="96" t="s">
        <v>126</v>
      </c>
      <c r="I23" s="101" t="s">
        <v>5</v>
      </c>
      <c r="J23" s="185">
        <f t="shared" si="3"/>
        <v>30</v>
      </c>
      <c r="K23" s="194">
        <v>30</v>
      </c>
      <c r="L23" s="185"/>
      <c r="M23" s="195">
        <v>2</v>
      </c>
    </row>
    <row r="24" spans="1:13" s="167" customFormat="1" ht="12.75">
      <c r="A24" s="185">
        <v>5</v>
      </c>
      <c r="B24" s="97" t="s">
        <v>55</v>
      </c>
      <c r="C24" s="98" t="s">
        <v>2</v>
      </c>
      <c r="D24" s="429">
        <v>3.5</v>
      </c>
      <c r="E24" s="100">
        <f t="shared" si="0"/>
        <v>1.1851851851851851</v>
      </c>
      <c r="F24" s="100">
        <f t="shared" si="1"/>
        <v>2.314814814814815</v>
      </c>
      <c r="G24" s="100">
        <f t="shared" si="2"/>
        <v>0.6296296296296297</v>
      </c>
      <c r="H24" s="96" t="s">
        <v>26</v>
      </c>
      <c r="I24" s="101" t="s">
        <v>5</v>
      </c>
      <c r="J24" s="185">
        <f t="shared" si="3"/>
        <v>30</v>
      </c>
      <c r="K24" s="194">
        <v>15</v>
      </c>
      <c r="L24" s="185">
        <v>15</v>
      </c>
      <c r="M24" s="195">
        <v>2</v>
      </c>
    </row>
    <row r="25" spans="1:13" s="167" customFormat="1" ht="13.5" thickBot="1">
      <c r="A25" s="84">
        <v>6</v>
      </c>
      <c r="B25" s="104" t="s">
        <v>103</v>
      </c>
      <c r="C25" s="90" t="s">
        <v>2</v>
      </c>
      <c r="D25" s="398">
        <v>1</v>
      </c>
      <c r="E25" s="435">
        <f t="shared" si="0"/>
        <v>0.4444444444444444</v>
      </c>
      <c r="F25" s="435">
        <f t="shared" si="1"/>
        <v>0.5555555555555556</v>
      </c>
      <c r="G25" s="435">
        <f t="shared" si="2"/>
        <v>0.4444444444444444</v>
      </c>
      <c r="H25" s="108" t="s">
        <v>126</v>
      </c>
      <c r="I25" s="107" t="s">
        <v>5</v>
      </c>
      <c r="J25" s="168">
        <f t="shared" si="3"/>
        <v>10</v>
      </c>
      <c r="K25" s="199"/>
      <c r="L25" s="168">
        <v>10</v>
      </c>
      <c r="M25" s="171">
        <v>2</v>
      </c>
    </row>
    <row r="26" spans="1:13" s="167" customFormat="1" ht="12.75">
      <c r="A26" s="465" t="s">
        <v>23</v>
      </c>
      <c r="B26" s="466"/>
      <c r="C26" s="172"/>
      <c r="D26" s="141">
        <f>SUM(D20:D25)</f>
        <v>17.75</v>
      </c>
      <c r="E26" s="111">
        <f>SUM(E20:E25)</f>
        <v>6.37037037037037</v>
      </c>
      <c r="F26" s="112">
        <f>SUM(F20:F25)</f>
        <v>11.37962962962963</v>
      </c>
      <c r="G26" s="141">
        <f>SUM(G20:G25)</f>
        <v>2.481481481481482</v>
      </c>
      <c r="H26" s="201" t="s">
        <v>12</v>
      </c>
      <c r="I26" s="202" t="s">
        <v>12</v>
      </c>
      <c r="J26" s="163">
        <f t="shared" si="3"/>
        <v>160</v>
      </c>
      <c r="K26" s="201">
        <f>SUM(K20:K25)</f>
        <v>105</v>
      </c>
      <c r="L26" s="201">
        <f>SUM(L20:L25)</f>
        <v>55</v>
      </c>
      <c r="M26" s="201">
        <f>SUM(M20:M25)</f>
        <v>12</v>
      </c>
    </row>
    <row r="27" spans="1:13" s="167" customFormat="1" ht="12.75">
      <c r="A27" s="459" t="s">
        <v>27</v>
      </c>
      <c r="B27" s="467"/>
      <c r="C27" s="177"/>
      <c r="D27" s="116"/>
      <c r="E27" s="117"/>
      <c r="F27" s="117"/>
      <c r="G27" s="117">
        <f>G26</f>
        <v>2.481481481481482</v>
      </c>
      <c r="H27" s="179" t="s">
        <v>12</v>
      </c>
      <c r="I27" s="180" t="s">
        <v>12</v>
      </c>
      <c r="J27" s="179"/>
      <c r="K27" s="179"/>
      <c r="L27" s="179"/>
      <c r="M27" s="180"/>
    </row>
    <row r="28" spans="1:13" s="167" customFormat="1" ht="13.5" thickBot="1">
      <c r="A28" s="461" t="s">
        <v>28</v>
      </c>
      <c r="B28" s="462"/>
      <c r="C28" s="181"/>
      <c r="D28" s="399"/>
      <c r="E28" s="182"/>
      <c r="F28" s="182"/>
      <c r="G28" s="182"/>
      <c r="H28" s="183" t="s">
        <v>12</v>
      </c>
      <c r="I28" s="184" t="s">
        <v>12</v>
      </c>
      <c r="J28" s="183"/>
      <c r="K28" s="183"/>
      <c r="L28" s="183"/>
      <c r="M28" s="184"/>
    </row>
    <row r="29" spans="1:13" s="127" customFormat="1" ht="15.75" thickBot="1">
      <c r="A29" s="463" t="s">
        <v>36</v>
      </c>
      <c r="B29" s="464"/>
      <c r="C29" s="464"/>
      <c r="D29" s="464"/>
      <c r="E29" s="464"/>
      <c r="F29" s="464"/>
      <c r="G29" s="464"/>
      <c r="H29" s="464"/>
      <c r="I29" s="464"/>
      <c r="J29" s="464"/>
      <c r="K29" s="464"/>
      <c r="L29" s="464"/>
      <c r="M29" s="598"/>
    </row>
    <row r="30" spans="1:13" s="167" customFormat="1" ht="13.5" thickBot="1">
      <c r="A30" s="163">
        <v>1</v>
      </c>
      <c r="B30" s="123" t="s">
        <v>56</v>
      </c>
      <c r="C30" s="124" t="s">
        <v>2</v>
      </c>
      <c r="D30" s="125">
        <v>3.5</v>
      </c>
      <c r="E30" s="92">
        <f>(K30+L30+M30)/27</f>
        <v>0.8148148148148148</v>
      </c>
      <c r="F30" s="92">
        <f>D30-E30</f>
        <v>2.685185185185185</v>
      </c>
      <c r="G30" s="92">
        <f>(L30+M30)/27</f>
        <v>0.4444444444444444</v>
      </c>
      <c r="H30" s="96" t="s">
        <v>126</v>
      </c>
      <c r="I30" s="94" t="s">
        <v>5</v>
      </c>
      <c r="J30" s="163">
        <f>K30+L30</f>
        <v>20</v>
      </c>
      <c r="K30" s="163">
        <v>10</v>
      </c>
      <c r="L30" s="163">
        <v>10</v>
      </c>
      <c r="M30" s="126">
        <v>2</v>
      </c>
    </row>
    <row r="31" spans="1:13" s="167" customFormat="1" ht="12.75">
      <c r="A31" s="465" t="s">
        <v>23</v>
      </c>
      <c r="B31" s="466"/>
      <c r="C31" s="172"/>
      <c r="D31" s="111">
        <f>SUM(D30)</f>
        <v>3.5</v>
      </c>
      <c r="E31" s="111">
        <f>SUM(E30)</f>
        <v>0.8148148148148148</v>
      </c>
      <c r="F31" s="111">
        <f>SUM(F30)</f>
        <v>2.685185185185185</v>
      </c>
      <c r="G31" s="111">
        <f>SUM(G30)</f>
        <v>0.4444444444444444</v>
      </c>
      <c r="H31" s="175" t="s">
        <v>12</v>
      </c>
      <c r="I31" s="176" t="s">
        <v>12</v>
      </c>
      <c r="J31" s="175">
        <f>SUM(J30)</f>
        <v>20</v>
      </c>
      <c r="K31" s="175">
        <f>SUM(K30)</f>
        <v>10</v>
      </c>
      <c r="L31" s="175">
        <f>SUM(L30)</f>
        <v>10</v>
      </c>
      <c r="M31" s="175">
        <f>SUM(M30)</f>
        <v>2</v>
      </c>
    </row>
    <row r="32" spans="1:13" s="167" customFormat="1" ht="12.75">
      <c r="A32" s="459" t="s">
        <v>27</v>
      </c>
      <c r="B32" s="467"/>
      <c r="C32" s="177"/>
      <c r="D32" s="116"/>
      <c r="E32" s="117"/>
      <c r="F32" s="117"/>
      <c r="G32" s="117">
        <f>G31</f>
        <v>0.4444444444444444</v>
      </c>
      <c r="H32" s="179" t="s">
        <v>12</v>
      </c>
      <c r="I32" s="180" t="s">
        <v>12</v>
      </c>
      <c r="J32" s="179"/>
      <c r="K32" s="179"/>
      <c r="L32" s="179"/>
      <c r="M32" s="180"/>
    </row>
    <row r="33" spans="1:13" s="167" customFormat="1" ht="13.5" thickBot="1">
      <c r="A33" s="461" t="s">
        <v>28</v>
      </c>
      <c r="B33" s="462"/>
      <c r="C33" s="181"/>
      <c r="D33" s="183"/>
      <c r="E33" s="182"/>
      <c r="F33" s="182"/>
      <c r="G33" s="182"/>
      <c r="H33" s="183" t="s">
        <v>12</v>
      </c>
      <c r="I33" s="184" t="s">
        <v>12</v>
      </c>
      <c r="J33" s="183"/>
      <c r="K33" s="183"/>
      <c r="L33" s="183"/>
      <c r="M33" s="184"/>
    </row>
    <row r="34" spans="1:13" s="167" customFormat="1" ht="15.75" thickBot="1">
      <c r="A34" s="599" t="s">
        <v>58</v>
      </c>
      <c r="B34" s="596"/>
      <c r="C34" s="596"/>
      <c r="D34" s="596"/>
      <c r="E34" s="596"/>
      <c r="F34" s="596"/>
      <c r="G34" s="596"/>
      <c r="H34" s="596"/>
      <c r="I34" s="596"/>
      <c r="J34" s="596"/>
      <c r="K34" s="596"/>
      <c r="L34" s="596"/>
      <c r="M34" s="597"/>
    </row>
    <row r="35" spans="1:13" s="167" customFormat="1" ht="12" customHeight="1">
      <c r="A35" s="400">
        <v>1</v>
      </c>
      <c r="B35" s="131" t="s">
        <v>121</v>
      </c>
      <c r="C35" s="132" t="s">
        <v>2</v>
      </c>
      <c r="D35" s="134">
        <v>2.75</v>
      </c>
      <c r="E35" s="133">
        <f>(K35+L35+M35)/27</f>
        <v>0.5925925925925926</v>
      </c>
      <c r="F35" s="447">
        <f>D35-E35</f>
        <v>2.1574074074074074</v>
      </c>
      <c r="G35" s="133">
        <f>(L35+M35)/27</f>
        <v>0.07407407407407407</v>
      </c>
      <c r="H35" s="88" t="s">
        <v>126</v>
      </c>
      <c r="I35" s="402" t="s">
        <v>6</v>
      </c>
      <c r="J35" s="163">
        <f>K35+L35</f>
        <v>14</v>
      </c>
      <c r="K35" s="403">
        <v>14</v>
      </c>
      <c r="L35" s="401"/>
      <c r="M35" s="191">
        <v>2</v>
      </c>
    </row>
    <row r="36" spans="1:13" s="167" customFormat="1" ht="26.25" thickBot="1">
      <c r="A36" s="168">
        <v>2</v>
      </c>
      <c r="B36" s="348" t="s">
        <v>116</v>
      </c>
      <c r="C36" s="108" t="s">
        <v>2</v>
      </c>
      <c r="D36" s="137">
        <v>5.5</v>
      </c>
      <c r="E36" s="138">
        <f>(K36+L36+M36)/27</f>
        <v>0.5185185185185185</v>
      </c>
      <c r="F36" s="139">
        <f>D36-E36</f>
        <v>4.981481481481482</v>
      </c>
      <c r="G36" s="138">
        <f>(L36+M36)/27</f>
        <v>0.5185185185185185</v>
      </c>
      <c r="H36" s="108" t="s">
        <v>126</v>
      </c>
      <c r="I36" s="376" t="s">
        <v>5</v>
      </c>
      <c r="J36" s="168">
        <f>K36+L36</f>
        <v>10</v>
      </c>
      <c r="K36" s="171"/>
      <c r="L36" s="168">
        <v>10</v>
      </c>
      <c r="M36" s="171">
        <v>4</v>
      </c>
    </row>
    <row r="37" spans="1:13" s="167" customFormat="1" ht="12" customHeight="1">
      <c r="A37" s="459" t="s">
        <v>23</v>
      </c>
      <c r="B37" s="460"/>
      <c r="C37" s="404"/>
      <c r="D37" s="111">
        <f>SUM(D35:D36)</f>
        <v>8.25</v>
      </c>
      <c r="E37" s="111">
        <f>SUM(E35:E36)</f>
        <v>1.1111111111111112</v>
      </c>
      <c r="F37" s="111">
        <f>SUM(F35:F36)</f>
        <v>7.138888888888889</v>
      </c>
      <c r="G37" s="111">
        <f>SUM(G35:G36)</f>
        <v>0.5925925925925926</v>
      </c>
      <c r="H37" s="201" t="s">
        <v>12</v>
      </c>
      <c r="I37" s="202" t="s">
        <v>12</v>
      </c>
      <c r="J37" s="201">
        <f>SUM(J35:J36)</f>
        <v>24</v>
      </c>
      <c r="K37" s="201">
        <f>SUM(K35:K36)</f>
        <v>14</v>
      </c>
      <c r="L37" s="201">
        <f>SUM(L35:L36)</f>
        <v>10</v>
      </c>
      <c r="M37" s="201">
        <f>SUM(M35:M36)</f>
        <v>6</v>
      </c>
    </row>
    <row r="38" spans="1:13" s="167" customFormat="1" ht="12" customHeight="1">
      <c r="A38" s="459" t="s">
        <v>27</v>
      </c>
      <c r="B38" s="467"/>
      <c r="C38" s="177"/>
      <c r="D38" s="142"/>
      <c r="E38" s="117"/>
      <c r="F38" s="117"/>
      <c r="G38" s="117">
        <f>G37</f>
        <v>0.5925925925925926</v>
      </c>
      <c r="H38" s="179" t="s">
        <v>12</v>
      </c>
      <c r="I38" s="180" t="s">
        <v>12</v>
      </c>
      <c r="J38" s="179"/>
      <c r="K38" s="179"/>
      <c r="L38" s="179"/>
      <c r="M38" s="180"/>
    </row>
    <row r="39" spans="1:13" s="167" customFormat="1" ht="12" customHeight="1" thickBot="1">
      <c r="A39" s="461" t="s">
        <v>28</v>
      </c>
      <c r="B39" s="462"/>
      <c r="C39" s="181"/>
      <c r="D39" s="143">
        <f>D35</f>
        <v>2.75</v>
      </c>
      <c r="E39" s="121">
        <f>E35</f>
        <v>0.5925925925925926</v>
      </c>
      <c r="F39" s="121">
        <f>F35</f>
        <v>2.1574074074074074</v>
      </c>
      <c r="G39" s="121">
        <f>G35</f>
        <v>0.07407407407407407</v>
      </c>
      <c r="H39" s="183" t="s">
        <v>12</v>
      </c>
      <c r="I39" s="184" t="s">
        <v>12</v>
      </c>
      <c r="J39" s="183">
        <f>J35</f>
        <v>14</v>
      </c>
      <c r="K39" s="183">
        <f>K35</f>
        <v>14</v>
      </c>
      <c r="L39" s="183">
        <f>L35</f>
        <v>0</v>
      </c>
      <c r="M39" s="183">
        <f>M35</f>
        <v>2</v>
      </c>
    </row>
    <row r="40" spans="1:13" s="167" customFormat="1" ht="15.75" thickBot="1">
      <c r="A40" s="463" t="s">
        <v>37</v>
      </c>
      <c r="B40" s="464"/>
      <c r="C40" s="269"/>
      <c r="D40" s="206"/>
      <c r="E40" s="207"/>
      <c r="F40" s="207"/>
      <c r="G40" s="207"/>
      <c r="H40" s="206"/>
      <c r="I40" s="206"/>
      <c r="J40" s="206"/>
      <c r="K40" s="206"/>
      <c r="L40" s="207"/>
      <c r="M40" s="208"/>
    </row>
    <row r="41" spans="1:13" s="167" customFormat="1" ht="12" customHeight="1" thickBot="1">
      <c r="A41" s="163">
        <v>1</v>
      </c>
      <c r="B41" s="405" t="s">
        <v>50</v>
      </c>
      <c r="C41" s="191" t="s">
        <v>2</v>
      </c>
      <c r="D41" s="149">
        <v>0.5</v>
      </c>
      <c r="E41" s="92">
        <f>(K41+L41+5)/27</f>
        <v>0.3333333333333333</v>
      </c>
      <c r="F41" s="134">
        <f>D41-E41</f>
        <v>0.16666666666666669</v>
      </c>
      <c r="G41" s="92">
        <f>(L41+M41)/27.5</f>
        <v>0</v>
      </c>
      <c r="H41" s="88" t="s">
        <v>22</v>
      </c>
      <c r="I41" s="163" t="s">
        <v>5</v>
      </c>
      <c r="J41" s="163">
        <v>4</v>
      </c>
      <c r="K41" s="163">
        <v>4</v>
      </c>
      <c r="L41" s="163"/>
      <c r="M41" s="191"/>
    </row>
    <row r="42" spans="1:13" s="167" customFormat="1" ht="12" customHeight="1">
      <c r="A42" s="465" t="s">
        <v>23</v>
      </c>
      <c r="B42" s="466"/>
      <c r="C42" s="172"/>
      <c r="D42" s="141">
        <f>SUM(D41:D41)</f>
        <v>0.5</v>
      </c>
      <c r="E42" s="141">
        <f>SUM(E41:E41)</f>
        <v>0.3333333333333333</v>
      </c>
      <c r="F42" s="134">
        <f>D42-E42</f>
        <v>0.16666666666666669</v>
      </c>
      <c r="G42" s="111"/>
      <c r="H42" s="175" t="s">
        <v>12</v>
      </c>
      <c r="I42" s="176" t="s">
        <v>12</v>
      </c>
      <c r="J42" s="175">
        <f>K42+L42+M42</f>
        <v>4</v>
      </c>
      <c r="K42" s="175">
        <f>SUM(K41:K41)</f>
        <v>4</v>
      </c>
      <c r="L42" s="175"/>
      <c r="M42" s="176"/>
    </row>
    <row r="43" spans="1:13" s="167" customFormat="1" ht="12" customHeight="1">
      <c r="A43" s="459" t="s">
        <v>27</v>
      </c>
      <c r="B43" s="467"/>
      <c r="C43" s="177"/>
      <c r="D43" s="179"/>
      <c r="E43" s="179"/>
      <c r="F43" s="179"/>
      <c r="G43" s="179"/>
      <c r="H43" s="179" t="s">
        <v>12</v>
      </c>
      <c r="I43" s="180" t="s">
        <v>12</v>
      </c>
      <c r="J43" s="179"/>
      <c r="K43" s="179"/>
      <c r="L43" s="179"/>
      <c r="M43" s="180"/>
    </row>
    <row r="44" spans="1:13" s="167" customFormat="1" ht="12" customHeight="1" thickBot="1">
      <c r="A44" s="461" t="s">
        <v>28</v>
      </c>
      <c r="B44" s="462"/>
      <c r="C44" s="181"/>
      <c r="D44" s="183"/>
      <c r="E44" s="183"/>
      <c r="F44" s="183"/>
      <c r="G44" s="183"/>
      <c r="H44" s="183" t="s">
        <v>12</v>
      </c>
      <c r="I44" s="184" t="s">
        <v>12</v>
      </c>
      <c r="J44" s="183"/>
      <c r="K44" s="183"/>
      <c r="L44" s="183"/>
      <c r="M44" s="184"/>
    </row>
    <row r="45" spans="1:13" s="167" customFormat="1" ht="15.75" thickBot="1">
      <c r="A45" s="463" t="s">
        <v>34</v>
      </c>
      <c r="B45" s="464"/>
      <c r="C45" s="206"/>
      <c r="D45" s="207"/>
      <c r="E45" s="207"/>
      <c r="F45" s="207"/>
      <c r="G45" s="207"/>
      <c r="H45" s="207"/>
      <c r="I45" s="207"/>
      <c r="J45" s="206"/>
      <c r="K45" s="206"/>
      <c r="L45" s="207"/>
      <c r="M45" s="208"/>
    </row>
    <row r="46" spans="1:13" s="167" customFormat="1" ht="12" customHeight="1">
      <c r="A46" s="521" t="s">
        <v>24</v>
      </c>
      <c r="B46" s="522"/>
      <c r="C46" s="150"/>
      <c r="D46" s="151"/>
      <c r="E46" s="152"/>
      <c r="F46" s="151"/>
      <c r="G46" s="406"/>
      <c r="H46" s="407"/>
      <c r="I46" s="408"/>
      <c r="J46" s="407"/>
      <c r="K46" s="408"/>
      <c r="L46" s="192"/>
      <c r="M46" s="409"/>
    </row>
    <row r="47" spans="1:13" s="167" customFormat="1" ht="12" customHeight="1" thickBot="1">
      <c r="A47" s="571" t="s">
        <v>25</v>
      </c>
      <c r="B47" s="572"/>
      <c r="C47" s="213"/>
      <c r="D47" s="159">
        <f>D39</f>
        <v>2.75</v>
      </c>
      <c r="E47" s="159">
        <f>E39</f>
        <v>0.5925925925925926</v>
      </c>
      <c r="F47" s="159">
        <f>F39</f>
        <v>2.1574074074074074</v>
      </c>
      <c r="G47" s="159">
        <f>G39</f>
        <v>0.07407407407407407</v>
      </c>
      <c r="H47" s="213"/>
      <c r="I47" s="213"/>
      <c r="J47" s="87">
        <f>J39</f>
        <v>14</v>
      </c>
      <c r="K47" s="87">
        <f>K39</f>
        <v>14</v>
      </c>
      <c r="L47" s="87">
        <f>L39</f>
        <v>0</v>
      </c>
      <c r="M47" s="87">
        <f>M39</f>
        <v>2</v>
      </c>
    </row>
    <row r="48" spans="1:13" s="167" customFormat="1" ht="12" customHeight="1" thickBot="1">
      <c r="A48" s="525" t="s">
        <v>23</v>
      </c>
      <c r="B48" s="573"/>
      <c r="C48" s="160"/>
      <c r="D48" s="211">
        <f>D42+D37+D31+D26</f>
        <v>30</v>
      </c>
      <c r="E48" s="211">
        <f>E42+E37+E31+E26</f>
        <v>8.62962962962963</v>
      </c>
      <c r="F48" s="211">
        <f>F42+F37+F31+F26</f>
        <v>21.37037037037037</v>
      </c>
      <c r="G48" s="211">
        <f>G42+G37+G31+G26</f>
        <v>3.518518518518519</v>
      </c>
      <c r="H48" s="410"/>
      <c r="I48" s="410"/>
      <c r="J48" s="162">
        <f>J42+J37+J31+J26</f>
        <v>208</v>
      </c>
      <c r="K48" s="162">
        <f>K42+K37+K31+K26</f>
        <v>133</v>
      </c>
      <c r="L48" s="162">
        <f>L42+L37+L31+L26</f>
        <v>75</v>
      </c>
      <c r="M48" s="162">
        <f>M42+M37+M31+M26</f>
        <v>20</v>
      </c>
    </row>
    <row r="49" spans="1:13" ht="12.75">
      <c r="A49" s="548" t="s">
        <v>14</v>
      </c>
      <c r="B49" s="548"/>
      <c r="C49" s="548"/>
      <c r="D49" s="548"/>
      <c r="E49" s="548"/>
      <c r="F49" s="548"/>
      <c r="G49" s="548"/>
      <c r="H49" s="3"/>
      <c r="I49" s="75"/>
      <c r="J49" s="75">
        <v>5</v>
      </c>
      <c r="K49" s="75">
        <f>(K48+L48)/5</f>
        <v>41.6</v>
      </c>
      <c r="L49" s="76"/>
      <c r="M49" s="19"/>
    </row>
    <row r="50" spans="1:13" ht="12.75">
      <c r="A50" s="527" t="s">
        <v>107</v>
      </c>
      <c r="B50" s="527"/>
      <c r="C50" s="527"/>
      <c r="D50" s="527"/>
      <c r="E50" s="527"/>
      <c r="F50" s="8"/>
      <c r="G50" s="19"/>
      <c r="H50" s="3"/>
      <c r="I50" s="75">
        <v>6</v>
      </c>
      <c r="J50" s="75">
        <f>(K48+L48)/6</f>
        <v>34.666666666666664</v>
      </c>
      <c r="K50" s="75"/>
      <c r="L50" s="76"/>
      <c r="M50" s="19"/>
    </row>
    <row r="51" spans="1:13" ht="12.75">
      <c r="A51" s="2"/>
      <c r="B51" s="9"/>
      <c r="C51" s="2"/>
      <c r="D51" s="2"/>
      <c r="E51" s="8"/>
      <c r="F51" s="8"/>
      <c r="G51" s="19"/>
      <c r="H51" s="3"/>
      <c r="I51" s="3"/>
      <c r="J51" s="3"/>
      <c r="K51" s="3"/>
      <c r="L51" s="19"/>
      <c r="M51" s="19"/>
    </row>
    <row r="52" spans="1:13" ht="15.75">
      <c r="A52" s="505" t="s">
        <v>49</v>
      </c>
      <c r="B52" s="506"/>
      <c r="C52" s="506"/>
      <c r="D52" s="506"/>
      <c r="E52" s="506"/>
      <c r="F52" s="506"/>
      <c r="G52" s="506"/>
      <c r="H52" s="506"/>
      <c r="I52" s="506"/>
      <c r="J52" s="506"/>
      <c r="K52" s="506"/>
      <c r="L52" s="506"/>
      <c r="M52" s="506"/>
    </row>
    <row r="53" spans="1:13" ht="15.75">
      <c r="A53" s="487" t="s">
        <v>106</v>
      </c>
      <c r="B53" s="487"/>
      <c r="C53" s="487"/>
      <c r="D53" s="487"/>
      <c r="E53" s="487"/>
      <c r="F53" s="487"/>
      <c r="G53" s="487"/>
      <c r="H53" s="487"/>
      <c r="I53" s="487"/>
      <c r="J53" s="487"/>
      <c r="K53" s="487"/>
      <c r="L53" s="487"/>
      <c r="M53" s="487"/>
    </row>
    <row r="54" spans="1:2" ht="15">
      <c r="A54" s="1"/>
      <c r="B54" s="11" t="s">
        <v>29</v>
      </c>
    </row>
    <row r="55" spans="2:6" ht="15">
      <c r="B55" s="12" t="s">
        <v>92</v>
      </c>
      <c r="C55" s="12"/>
      <c r="D55" s="12"/>
      <c r="F55" s="445" t="s">
        <v>123</v>
      </c>
    </row>
    <row r="56" spans="2:6" ht="15">
      <c r="B56" s="12" t="s">
        <v>46</v>
      </c>
      <c r="C56" s="12"/>
      <c r="D56" s="12"/>
      <c r="F56" s="446" t="s">
        <v>124</v>
      </c>
    </row>
    <row r="57" spans="2:4" ht="15">
      <c r="B57" s="12" t="s">
        <v>47</v>
      </c>
      <c r="C57" s="12"/>
      <c r="D57" s="12"/>
    </row>
    <row r="58" spans="2:4" ht="15">
      <c r="B58" s="12" t="s">
        <v>31</v>
      </c>
      <c r="C58" s="12"/>
      <c r="D58" s="12"/>
    </row>
    <row r="59" spans="1:13" ht="15">
      <c r="A59" s="20"/>
      <c r="B59" s="28" t="s">
        <v>119</v>
      </c>
      <c r="C59" s="28"/>
      <c r="D59" s="28"/>
      <c r="E59" s="20"/>
      <c r="F59" s="20"/>
      <c r="G59" s="20"/>
      <c r="H59" s="20"/>
      <c r="I59" s="20"/>
      <c r="J59" s="20"/>
      <c r="K59" s="20"/>
      <c r="L59" s="20"/>
      <c r="M59" s="20"/>
    </row>
    <row r="60" spans="2:13" ht="15">
      <c r="B60" s="12" t="s">
        <v>120</v>
      </c>
      <c r="C60" s="12"/>
      <c r="D60" s="12"/>
      <c r="E60"/>
      <c r="F60"/>
      <c r="G60"/>
      <c r="L60"/>
      <c r="M60"/>
    </row>
    <row r="61" spans="2:7" ht="15">
      <c r="B61" s="13" t="s">
        <v>32</v>
      </c>
      <c r="G61" s="19"/>
    </row>
    <row r="62" spans="2:7" ht="13.5" customHeight="1" thickBot="1">
      <c r="B62" s="13" t="s">
        <v>59</v>
      </c>
      <c r="G62" s="19"/>
    </row>
    <row r="63" spans="1:13" ht="13.5" customHeight="1" thickBot="1">
      <c r="A63" s="507" t="s">
        <v>0</v>
      </c>
      <c r="B63" s="510" t="s">
        <v>15</v>
      </c>
      <c r="C63" s="513" t="s">
        <v>8</v>
      </c>
      <c r="D63" s="494" t="s">
        <v>9</v>
      </c>
      <c r="E63" s="495"/>
      <c r="F63" s="496"/>
      <c r="G63" s="516" t="s">
        <v>18</v>
      </c>
      <c r="H63" s="502" t="s">
        <v>19</v>
      </c>
      <c r="I63" s="516" t="s">
        <v>20</v>
      </c>
      <c r="J63" s="494" t="s">
        <v>11</v>
      </c>
      <c r="K63" s="495"/>
      <c r="L63" s="495"/>
      <c r="M63" s="496"/>
    </row>
    <row r="64" spans="1:13" ht="13.5" thickBot="1">
      <c r="A64" s="508"/>
      <c r="B64" s="511"/>
      <c r="C64" s="514"/>
      <c r="D64" s="497" t="s">
        <v>1</v>
      </c>
      <c r="E64" s="517" t="s">
        <v>16</v>
      </c>
      <c r="F64" s="533" t="s">
        <v>17</v>
      </c>
      <c r="G64" s="517"/>
      <c r="H64" s="503"/>
      <c r="I64" s="517"/>
      <c r="J64" s="497" t="s">
        <v>1</v>
      </c>
      <c r="K64" s="531" t="s">
        <v>21</v>
      </c>
      <c r="L64" s="532"/>
      <c r="M64" s="519" t="s">
        <v>10</v>
      </c>
    </row>
    <row r="65" spans="1:13" ht="12.75">
      <c r="A65" s="508"/>
      <c r="B65" s="511"/>
      <c r="C65" s="514"/>
      <c r="D65" s="497"/>
      <c r="E65" s="517"/>
      <c r="F65" s="533"/>
      <c r="G65" s="517"/>
      <c r="H65" s="503"/>
      <c r="I65" s="517"/>
      <c r="J65" s="497"/>
      <c r="K65" s="510" t="s">
        <v>4</v>
      </c>
      <c r="L65" s="510" t="s">
        <v>13</v>
      </c>
      <c r="M65" s="519"/>
    </row>
    <row r="66" spans="1:13" ht="12.75">
      <c r="A66" s="508"/>
      <c r="B66" s="511"/>
      <c r="C66" s="514"/>
      <c r="D66" s="497"/>
      <c r="E66" s="517"/>
      <c r="F66" s="533"/>
      <c r="G66" s="517"/>
      <c r="H66" s="503"/>
      <c r="I66" s="517"/>
      <c r="J66" s="497"/>
      <c r="K66" s="511"/>
      <c r="L66" s="511"/>
      <c r="M66" s="519"/>
    </row>
    <row r="67" spans="1:13" ht="12.75">
      <c r="A67" s="508"/>
      <c r="B67" s="511"/>
      <c r="C67" s="514"/>
      <c r="D67" s="497"/>
      <c r="E67" s="517"/>
      <c r="F67" s="533"/>
      <c r="G67" s="517"/>
      <c r="H67" s="503"/>
      <c r="I67" s="517"/>
      <c r="J67" s="497"/>
      <c r="K67" s="511"/>
      <c r="L67" s="511"/>
      <c r="M67" s="519"/>
    </row>
    <row r="68" spans="1:13" ht="12.75">
      <c r="A68" s="508"/>
      <c r="B68" s="511"/>
      <c r="C68" s="514"/>
      <c r="D68" s="497"/>
      <c r="E68" s="517"/>
      <c r="F68" s="533"/>
      <c r="G68" s="517"/>
      <c r="H68" s="503"/>
      <c r="I68" s="517"/>
      <c r="J68" s="497"/>
      <c r="K68" s="511"/>
      <c r="L68" s="511"/>
      <c r="M68" s="519"/>
    </row>
    <row r="69" spans="1:13" ht="13.5" thickBot="1">
      <c r="A69" s="509"/>
      <c r="B69" s="512"/>
      <c r="C69" s="515"/>
      <c r="D69" s="498"/>
      <c r="E69" s="518"/>
      <c r="F69" s="534"/>
      <c r="G69" s="518"/>
      <c r="H69" s="504"/>
      <c r="I69" s="518"/>
      <c r="J69" s="498"/>
      <c r="K69" s="512"/>
      <c r="L69" s="512"/>
      <c r="M69" s="520"/>
    </row>
    <row r="70" spans="1:13" s="167" customFormat="1" ht="13.5" thickBot="1">
      <c r="A70" s="387"/>
      <c r="B70" s="388" t="s">
        <v>7</v>
      </c>
      <c r="C70" s="355"/>
      <c r="D70" s="389"/>
      <c r="E70" s="390"/>
      <c r="F70" s="390"/>
      <c r="G70" s="390"/>
      <c r="H70" s="389"/>
      <c r="I70" s="389"/>
      <c r="J70" s="389"/>
      <c r="K70" s="389"/>
      <c r="L70" s="390"/>
      <c r="M70" s="273"/>
    </row>
    <row r="71" spans="1:13" s="167" customFormat="1" ht="15.75" thickBot="1">
      <c r="A71" s="463" t="s">
        <v>35</v>
      </c>
      <c r="B71" s="464"/>
      <c r="C71" s="391"/>
      <c r="D71" s="391"/>
      <c r="E71" s="411"/>
      <c r="F71" s="207"/>
      <c r="G71" s="207"/>
      <c r="H71" s="206"/>
      <c r="I71" s="206"/>
      <c r="J71" s="206"/>
      <c r="K71" s="206"/>
      <c r="L71" s="207"/>
      <c r="M71" s="395"/>
    </row>
    <row r="72" spans="1:13" s="167" customFormat="1" ht="13.5" thickBot="1">
      <c r="A72" s="84">
        <v>1</v>
      </c>
      <c r="B72" s="157" t="s">
        <v>103</v>
      </c>
      <c r="C72" s="135" t="s">
        <v>3</v>
      </c>
      <c r="D72" s="169">
        <v>1</v>
      </c>
      <c r="E72" s="432">
        <f>(K72+L72+M72)/27</f>
        <v>0.8148148148148148</v>
      </c>
      <c r="F72" s="365">
        <f>D72-E72</f>
        <v>0.18518518518518523</v>
      </c>
      <c r="G72" s="432">
        <f>(L72+M72)/27</f>
        <v>0.8148148148148148</v>
      </c>
      <c r="H72" s="96" t="s">
        <v>126</v>
      </c>
      <c r="I72" s="107" t="s">
        <v>5</v>
      </c>
      <c r="J72" s="168">
        <f>K72+L72</f>
        <v>20</v>
      </c>
      <c r="K72" s="199"/>
      <c r="L72" s="168">
        <v>20</v>
      </c>
      <c r="M72" s="171">
        <v>2</v>
      </c>
    </row>
    <row r="73" spans="1:13" s="167" customFormat="1" ht="12.75">
      <c r="A73" s="465" t="s">
        <v>23</v>
      </c>
      <c r="B73" s="466"/>
      <c r="C73" s="172"/>
      <c r="D73" s="173">
        <f>SUM(D72:D72)</f>
        <v>1</v>
      </c>
      <c r="E73" s="174">
        <f>SUM(E72:E72)</f>
        <v>0.8148148148148148</v>
      </c>
      <c r="F73" s="174">
        <f>SUM(F72:F72)</f>
        <v>0.18518518518518523</v>
      </c>
      <c r="G73" s="174">
        <f>SUM(G72:G72)</f>
        <v>0.8148148148148148</v>
      </c>
      <c r="H73" s="175" t="s">
        <v>12</v>
      </c>
      <c r="I73" s="176" t="s">
        <v>12</v>
      </c>
      <c r="J73" s="175">
        <f>SUM(J72:J72)</f>
        <v>20</v>
      </c>
      <c r="K73" s="175">
        <f>SUM(K72:K72)</f>
        <v>0</v>
      </c>
      <c r="L73" s="175">
        <f>SUM(L72:L72)</f>
        <v>20</v>
      </c>
      <c r="M73" s="175">
        <f>SUM(M72:M72)</f>
        <v>2</v>
      </c>
    </row>
    <row r="74" spans="1:13" s="167" customFormat="1" ht="12.75">
      <c r="A74" s="459" t="s">
        <v>27</v>
      </c>
      <c r="B74" s="467"/>
      <c r="C74" s="177"/>
      <c r="D74" s="178"/>
      <c r="E74" s="178"/>
      <c r="F74" s="178"/>
      <c r="G74" s="178">
        <f>G73</f>
        <v>0.8148148148148148</v>
      </c>
      <c r="H74" s="179" t="s">
        <v>12</v>
      </c>
      <c r="I74" s="180" t="s">
        <v>12</v>
      </c>
      <c r="J74" s="179"/>
      <c r="K74" s="179"/>
      <c r="L74" s="179"/>
      <c r="M74" s="180"/>
    </row>
    <row r="75" spans="1:13" s="167" customFormat="1" ht="13.5" thickBot="1">
      <c r="A75" s="461" t="s">
        <v>28</v>
      </c>
      <c r="B75" s="462"/>
      <c r="C75" s="181"/>
      <c r="D75" s="183"/>
      <c r="E75" s="182"/>
      <c r="F75" s="182"/>
      <c r="G75" s="182"/>
      <c r="H75" s="183" t="s">
        <v>12</v>
      </c>
      <c r="I75" s="184" t="s">
        <v>12</v>
      </c>
      <c r="J75" s="183"/>
      <c r="K75" s="183"/>
      <c r="L75" s="183"/>
      <c r="M75" s="184"/>
    </row>
    <row r="76" spans="1:13" s="167" customFormat="1" ht="15.75" thickBot="1">
      <c r="A76" s="463" t="s">
        <v>36</v>
      </c>
      <c r="B76" s="464"/>
      <c r="C76" s="464"/>
      <c r="D76" s="464"/>
      <c r="E76" s="596"/>
      <c r="F76" s="596"/>
      <c r="G76" s="596"/>
      <c r="H76" s="596"/>
      <c r="I76" s="596"/>
      <c r="J76" s="596"/>
      <c r="K76" s="596"/>
      <c r="L76" s="596"/>
      <c r="M76" s="597"/>
    </row>
    <row r="77" spans="1:13" s="167" customFormat="1" ht="12.75">
      <c r="A77" s="185">
        <v>1</v>
      </c>
      <c r="B77" s="97" t="s">
        <v>57</v>
      </c>
      <c r="C77" s="98" t="s">
        <v>3</v>
      </c>
      <c r="D77" s="186">
        <v>3</v>
      </c>
      <c r="E77" s="165">
        <f>(K77+L77+M77)/27</f>
        <v>0.8148148148148148</v>
      </c>
      <c r="F77" s="188">
        <f>D77-E77</f>
        <v>2.185185185185185</v>
      </c>
      <c r="G77" s="165">
        <f>(L77+M77)/27</f>
        <v>0.4444444444444444</v>
      </c>
      <c r="H77" s="88" t="s">
        <v>126</v>
      </c>
      <c r="I77" s="93" t="s">
        <v>5</v>
      </c>
      <c r="J77" s="82">
        <f>K77+L77</f>
        <v>20</v>
      </c>
      <c r="K77" s="190">
        <v>10</v>
      </c>
      <c r="L77" s="163">
        <v>10</v>
      </c>
      <c r="M77" s="191">
        <v>2</v>
      </c>
    </row>
    <row r="78" spans="1:13" s="167" customFormat="1" ht="12.75">
      <c r="A78" s="192">
        <v>2</v>
      </c>
      <c r="B78" s="104" t="s">
        <v>64</v>
      </c>
      <c r="C78" s="90" t="s">
        <v>3</v>
      </c>
      <c r="D78" s="169">
        <v>3</v>
      </c>
      <c r="E78" s="193">
        <f>(K78+L78+M78)/27</f>
        <v>1</v>
      </c>
      <c r="F78" s="193">
        <f>D78-E78</f>
        <v>2</v>
      </c>
      <c r="G78" s="193">
        <f>(L78+M78)/27</f>
        <v>0.4444444444444444</v>
      </c>
      <c r="H78" s="96" t="s">
        <v>26</v>
      </c>
      <c r="I78" s="101" t="s">
        <v>5</v>
      </c>
      <c r="J78" s="185">
        <f>K78+L78</f>
        <v>25</v>
      </c>
      <c r="K78" s="194">
        <v>15</v>
      </c>
      <c r="L78" s="185">
        <v>10</v>
      </c>
      <c r="M78" s="195">
        <v>2</v>
      </c>
    </row>
    <row r="79" spans="1:13" s="167" customFormat="1" ht="12.75">
      <c r="A79" s="192">
        <v>3</v>
      </c>
      <c r="B79" s="104" t="s">
        <v>67</v>
      </c>
      <c r="C79" s="90" t="s">
        <v>3</v>
      </c>
      <c r="D79" s="169">
        <v>3</v>
      </c>
      <c r="E79" s="193">
        <f>(K79+L79+M79)/27</f>
        <v>1</v>
      </c>
      <c r="F79" s="193">
        <f>D79-E79</f>
        <v>2</v>
      </c>
      <c r="G79" s="193">
        <f>(L79+M79)/27</f>
        <v>0.4444444444444444</v>
      </c>
      <c r="H79" s="96" t="s">
        <v>26</v>
      </c>
      <c r="I79" s="101" t="s">
        <v>5</v>
      </c>
      <c r="J79" s="185">
        <f>K79+L79</f>
        <v>25</v>
      </c>
      <c r="K79" s="194">
        <v>15</v>
      </c>
      <c r="L79" s="185">
        <v>10</v>
      </c>
      <c r="M79" s="195">
        <v>2</v>
      </c>
    </row>
    <row r="80" spans="1:13" s="167" customFormat="1" ht="12.75">
      <c r="A80" s="185">
        <v>4</v>
      </c>
      <c r="B80" s="97" t="s">
        <v>63</v>
      </c>
      <c r="C80" s="98" t="s">
        <v>3</v>
      </c>
      <c r="D80" s="186">
        <v>3</v>
      </c>
      <c r="E80" s="193">
        <f>(K80+L80+M80)/27</f>
        <v>0.8148148148148148</v>
      </c>
      <c r="F80" s="193">
        <f>D80-E80</f>
        <v>2.185185185185185</v>
      </c>
      <c r="G80" s="193">
        <f>(L80+M80)/27</f>
        <v>0.4444444444444444</v>
      </c>
      <c r="H80" s="96" t="s">
        <v>26</v>
      </c>
      <c r="I80" s="101" t="s">
        <v>5</v>
      </c>
      <c r="J80" s="83">
        <f>K80+L80</f>
        <v>20</v>
      </c>
      <c r="K80" s="194">
        <v>10</v>
      </c>
      <c r="L80" s="185">
        <v>10</v>
      </c>
      <c r="M80" s="195">
        <v>2</v>
      </c>
    </row>
    <row r="81" spans="1:13" s="167" customFormat="1" ht="13.5" thickBot="1">
      <c r="A81" s="196">
        <v>5</v>
      </c>
      <c r="B81" s="197" t="s">
        <v>62</v>
      </c>
      <c r="C81" s="101" t="s">
        <v>3</v>
      </c>
      <c r="D81" s="186">
        <v>2.5</v>
      </c>
      <c r="E81" s="170">
        <f>(K81+L81+M81)/27</f>
        <v>0.8148148148148148</v>
      </c>
      <c r="F81" s="170">
        <f>D81-E81</f>
        <v>1.6851851851851851</v>
      </c>
      <c r="G81" s="170">
        <f>(L81+M81)/27</f>
        <v>0.4444444444444444</v>
      </c>
      <c r="H81" s="108" t="s">
        <v>126</v>
      </c>
      <c r="I81" s="107" t="s">
        <v>5</v>
      </c>
      <c r="J81" s="412">
        <f>K81+L81</f>
        <v>20</v>
      </c>
      <c r="K81" s="199">
        <v>10</v>
      </c>
      <c r="L81" s="168">
        <v>10</v>
      </c>
      <c r="M81" s="171">
        <v>2</v>
      </c>
    </row>
    <row r="82" spans="1:13" s="167" customFormat="1" ht="12.75">
      <c r="A82" s="465" t="s">
        <v>23</v>
      </c>
      <c r="B82" s="466"/>
      <c r="C82" s="172"/>
      <c r="D82" s="173">
        <f>SUM(D77:D81)</f>
        <v>14.5</v>
      </c>
      <c r="E82" s="200">
        <f>SUM(E77:E81)</f>
        <v>4.444444444444445</v>
      </c>
      <c r="F82" s="200">
        <f>SUM(F77:F81)</f>
        <v>10.055555555555555</v>
      </c>
      <c r="G82" s="200">
        <f>SUM(G77:G81)</f>
        <v>2.2222222222222223</v>
      </c>
      <c r="H82" s="201" t="s">
        <v>12</v>
      </c>
      <c r="I82" s="202" t="s">
        <v>12</v>
      </c>
      <c r="J82" s="175">
        <f>SUM(J77:J81)</f>
        <v>110</v>
      </c>
      <c r="K82" s="201">
        <f>SUM(K77:K81)</f>
        <v>60</v>
      </c>
      <c r="L82" s="201">
        <f>SUM(L77:L81)</f>
        <v>50</v>
      </c>
      <c r="M82" s="201">
        <f>SUM(M77:M81)</f>
        <v>10</v>
      </c>
    </row>
    <row r="83" spans="1:13" s="167" customFormat="1" ht="12.75">
      <c r="A83" s="459" t="s">
        <v>27</v>
      </c>
      <c r="B83" s="467"/>
      <c r="C83" s="177"/>
      <c r="D83" s="178"/>
      <c r="E83" s="178"/>
      <c r="F83" s="178"/>
      <c r="G83" s="178">
        <f>G82</f>
        <v>2.2222222222222223</v>
      </c>
      <c r="H83" s="179" t="s">
        <v>12</v>
      </c>
      <c r="I83" s="180" t="s">
        <v>12</v>
      </c>
      <c r="J83" s="179"/>
      <c r="K83" s="179"/>
      <c r="L83" s="179"/>
      <c r="M83" s="180"/>
    </row>
    <row r="84" spans="1:13" s="167" customFormat="1" ht="13.5" thickBot="1">
      <c r="A84" s="461" t="s">
        <v>28</v>
      </c>
      <c r="B84" s="462"/>
      <c r="C84" s="181"/>
      <c r="D84" s="183"/>
      <c r="E84" s="182"/>
      <c r="F84" s="182"/>
      <c r="G84" s="182"/>
      <c r="H84" s="183" t="s">
        <v>12</v>
      </c>
      <c r="I84" s="184" t="s">
        <v>12</v>
      </c>
      <c r="J84" s="183"/>
      <c r="K84" s="183"/>
      <c r="L84" s="183"/>
      <c r="M84" s="184"/>
    </row>
    <row r="85" spans="1:13" s="167" customFormat="1" ht="15.75" thickBot="1">
      <c r="A85" s="463" t="s">
        <v>58</v>
      </c>
      <c r="B85" s="464"/>
      <c r="C85" s="464"/>
      <c r="D85" s="596"/>
      <c r="E85" s="596"/>
      <c r="F85" s="596"/>
      <c r="G85" s="596"/>
      <c r="H85" s="464"/>
      <c r="I85" s="464"/>
      <c r="J85" s="596"/>
      <c r="K85" s="464"/>
      <c r="L85" s="464"/>
      <c r="M85" s="597"/>
    </row>
    <row r="86" spans="1:13" s="167" customFormat="1" ht="26.25" thickBot="1">
      <c r="A86" s="192">
        <v>1</v>
      </c>
      <c r="B86" s="348" t="s">
        <v>117</v>
      </c>
      <c r="C86" s="90" t="s">
        <v>3</v>
      </c>
      <c r="D86" s="125">
        <v>5.5</v>
      </c>
      <c r="E86" s="453">
        <f>(K86+L86+M86)/27</f>
        <v>0.5185185185185185</v>
      </c>
      <c r="F86" s="453">
        <f>D86-E86</f>
        <v>4.981481481481482</v>
      </c>
      <c r="G86" s="453">
        <f>(L86+M86)/27</f>
        <v>0.5185185185185185</v>
      </c>
      <c r="H86" s="102" t="s">
        <v>126</v>
      </c>
      <c r="I86" s="364" t="s">
        <v>5</v>
      </c>
      <c r="J86" s="163">
        <f>K86+L86</f>
        <v>10</v>
      </c>
      <c r="K86" s="409"/>
      <c r="L86" s="433">
        <v>10</v>
      </c>
      <c r="M86" s="163">
        <v>4</v>
      </c>
    </row>
    <row r="87" spans="1:13" s="167" customFormat="1" ht="13.5" thickBot="1">
      <c r="A87" s="192">
        <v>2</v>
      </c>
      <c r="B87" s="348" t="s">
        <v>125</v>
      </c>
      <c r="C87" s="90" t="s">
        <v>3</v>
      </c>
      <c r="D87" s="106">
        <v>3</v>
      </c>
      <c r="E87" s="454">
        <f>(K87+L87+M87)/27</f>
        <v>0.8888888888888888</v>
      </c>
      <c r="F87" s="454">
        <f>D87-E87</f>
        <v>2.111111111111111</v>
      </c>
      <c r="G87" s="454">
        <f>(L87+M87)/27</f>
        <v>0.14814814814814814</v>
      </c>
      <c r="H87" s="102" t="s">
        <v>126</v>
      </c>
      <c r="I87" s="364" t="s">
        <v>6</v>
      </c>
      <c r="J87" s="168">
        <f>K87+L87</f>
        <v>20</v>
      </c>
      <c r="K87" s="409">
        <v>20</v>
      </c>
      <c r="L87" s="433"/>
      <c r="M87" s="168">
        <v>4</v>
      </c>
    </row>
    <row r="88" spans="1:13" s="167" customFormat="1" ht="12.75">
      <c r="A88" s="465" t="s">
        <v>23</v>
      </c>
      <c r="B88" s="466"/>
      <c r="C88" s="172"/>
      <c r="D88" s="451">
        <f>SUM(D86:D87)</f>
        <v>8.5</v>
      </c>
      <c r="E88" s="451">
        <f>SUM(E86:E87)</f>
        <v>1.4074074074074074</v>
      </c>
      <c r="F88" s="451">
        <f>SUM(F86:F87)</f>
        <v>7.0925925925925934</v>
      </c>
      <c r="G88" s="451">
        <f>SUM(G86:G87)</f>
        <v>0.6666666666666666</v>
      </c>
      <c r="H88" s="175" t="s">
        <v>12</v>
      </c>
      <c r="I88" s="176" t="s">
        <v>12</v>
      </c>
      <c r="J88" s="201">
        <f>SUM(J86:J87)</f>
        <v>30</v>
      </c>
      <c r="K88" s="175">
        <f>SUM(K86:K87)</f>
        <v>20</v>
      </c>
      <c r="L88" s="175">
        <f>SUM(L86:L87)</f>
        <v>10</v>
      </c>
      <c r="M88" s="201">
        <f>SUM(M86:M87)</f>
        <v>8</v>
      </c>
    </row>
    <row r="89" spans="1:13" s="167" customFormat="1" ht="12.75">
      <c r="A89" s="459" t="s">
        <v>27</v>
      </c>
      <c r="B89" s="467"/>
      <c r="C89" s="177"/>
      <c r="D89" s="178"/>
      <c r="E89" s="178"/>
      <c r="F89" s="178"/>
      <c r="G89" s="178">
        <f>G87</f>
        <v>0.14814814814814814</v>
      </c>
      <c r="H89" s="179" t="s">
        <v>12</v>
      </c>
      <c r="I89" s="180" t="s">
        <v>12</v>
      </c>
      <c r="J89" s="179"/>
      <c r="K89" s="179"/>
      <c r="L89" s="179"/>
      <c r="M89" s="180"/>
    </row>
    <row r="90" spans="1:13" s="167" customFormat="1" ht="13.5" thickBot="1">
      <c r="A90" s="461" t="s">
        <v>28</v>
      </c>
      <c r="B90" s="462"/>
      <c r="C90" s="181"/>
      <c r="D90" s="183"/>
      <c r="E90" s="182"/>
      <c r="F90" s="182"/>
      <c r="G90" s="182"/>
      <c r="H90" s="183" t="s">
        <v>12</v>
      </c>
      <c r="I90" s="184" t="s">
        <v>12</v>
      </c>
      <c r="J90" s="183"/>
      <c r="K90" s="183"/>
      <c r="L90" s="183"/>
      <c r="M90" s="184"/>
    </row>
    <row r="91" spans="1:13" s="167" customFormat="1" ht="15.75" thickBot="1">
      <c r="A91" s="463" t="s">
        <v>44</v>
      </c>
      <c r="B91" s="464"/>
      <c r="C91" s="269"/>
      <c r="D91" s="206"/>
      <c r="E91" s="207"/>
      <c r="F91" s="207"/>
      <c r="G91" s="207"/>
      <c r="H91" s="206"/>
      <c r="I91" s="206"/>
      <c r="J91" s="206"/>
      <c r="K91" s="206"/>
      <c r="L91" s="207"/>
      <c r="M91" s="208"/>
    </row>
    <row r="92" spans="1:13" s="167" customFormat="1" ht="13.5" thickBot="1">
      <c r="A92" s="163">
        <v>1</v>
      </c>
      <c r="B92" s="148" t="s">
        <v>61</v>
      </c>
      <c r="C92" s="88" t="s">
        <v>3</v>
      </c>
      <c r="D92" s="203">
        <v>6</v>
      </c>
      <c r="E92" s="163">
        <v>5.8</v>
      </c>
      <c r="F92" s="163">
        <v>0.2</v>
      </c>
      <c r="G92" s="191">
        <v>6</v>
      </c>
      <c r="H92" s="96" t="s">
        <v>126</v>
      </c>
      <c r="I92" s="163" t="s">
        <v>5</v>
      </c>
      <c r="J92" s="163">
        <f>K92+L92+M92</f>
        <v>160</v>
      </c>
      <c r="K92" s="163"/>
      <c r="L92" s="191">
        <v>160</v>
      </c>
      <c r="M92" s="191"/>
    </row>
    <row r="93" spans="1:13" s="167" customFormat="1" ht="12.75">
      <c r="A93" s="465" t="s">
        <v>23</v>
      </c>
      <c r="B93" s="466"/>
      <c r="C93" s="172"/>
      <c r="D93" s="173">
        <v>6</v>
      </c>
      <c r="E93" s="175">
        <v>5.8</v>
      </c>
      <c r="F93" s="175">
        <v>0.2</v>
      </c>
      <c r="G93" s="175">
        <v>6</v>
      </c>
      <c r="H93" s="175" t="s">
        <v>12</v>
      </c>
      <c r="I93" s="176" t="s">
        <v>12</v>
      </c>
      <c r="J93" s="175">
        <f>J92</f>
        <v>160</v>
      </c>
      <c r="K93" s="175">
        <v>0</v>
      </c>
      <c r="L93" s="175"/>
      <c r="M93" s="176"/>
    </row>
    <row r="94" spans="1:13" s="167" customFormat="1" ht="12.75">
      <c r="A94" s="459" t="s">
        <v>27</v>
      </c>
      <c r="B94" s="467"/>
      <c r="C94" s="177"/>
      <c r="D94" s="179"/>
      <c r="E94" s="204"/>
      <c r="F94" s="179"/>
      <c r="G94" s="179"/>
      <c r="H94" s="179" t="s">
        <v>12</v>
      </c>
      <c r="I94" s="180" t="s">
        <v>12</v>
      </c>
      <c r="J94" s="179"/>
      <c r="K94" s="179"/>
      <c r="L94" s="179"/>
      <c r="M94" s="180"/>
    </row>
    <row r="95" spans="1:13" s="167" customFormat="1" ht="13.5" thickBot="1">
      <c r="A95" s="461" t="s">
        <v>28</v>
      </c>
      <c r="B95" s="462"/>
      <c r="C95" s="181"/>
      <c r="D95" s="183"/>
      <c r="E95" s="205"/>
      <c r="F95" s="183"/>
      <c r="G95" s="183"/>
      <c r="H95" s="183" t="s">
        <v>12</v>
      </c>
      <c r="I95" s="184" t="s">
        <v>12</v>
      </c>
      <c r="J95" s="183"/>
      <c r="K95" s="183"/>
      <c r="L95" s="183"/>
      <c r="M95" s="184"/>
    </row>
    <row r="96" spans="1:13" s="167" customFormat="1" ht="15.75" thickBot="1">
      <c r="A96" s="463" t="s">
        <v>38</v>
      </c>
      <c r="B96" s="464"/>
      <c r="C96" s="206"/>
      <c r="D96" s="207"/>
      <c r="E96" s="207"/>
      <c r="F96" s="207"/>
      <c r="G96" s="207"/>
      <c r="H96" s="207"/>
      <c r="I96" s="207"/>
      <c r="J96" s="206"/>
      <c r="K96" s="206"/>
      <c r="L96" s="207"/>
      <c r="M96" s="208"/>
    </row>
    <row r="97" spans="1:13" s="167" customFormat="1" ht="12.75">
      <c r="A97" s="521" t="s">
        <v>24</v>
      </c>
      <c r="B97" s="522"/>
      <c r="C97" s="150"/>
      <c r="D97" s="151"/>
      <c r="E97" s="152"/>
      <c r="F97" s="151"/>
      <c r="G97" s="413"/>
      <c r="H97" s="407"/>
      <c r="I97" s="408"/>
      <c r="J97" s="407"/>
      <c r="K97" s="408"/>
      <c r="L97" s="192"/>
      <c r="M97" s="409"/>
    </row>
    <row r="98" spans="1:13" s="167" customFormat="1" ht="13.5" thickBot="1">
      <c r="A98" s="571" t="s">
        <v>25</v>
      </c>
      <c r="B98" s="572"/>
      <c r="C98" s="213"/>
      <c r="D98" s="87"/>
      <c r="E98" s="84"/>
      <c r="F98" s="84"/>
      <c r="G98" s="84"/>
      <c r="H98" s="213"/>
      <c r="I98" s="213"/>
      <c r="J98" s="87"/>
      <c r="K98" s="87"/>
      <c r="L98" s="84"/>
      <c r="M98" s="84"/>
    </row>
    <row r="99" spans="1:13" s="167" customFormat="1" ht="13.5" thickBot="1">
      <c r="A99" s="525" t="s">
        <v>23</v>
      </c>
      <c r="B99" s="573"/>
      <c r="C99" s="160"/>
      <c r="D99" s="211">
        <f>D93+D88+D82+D73</f>
        <v>30</v>
      </c>
      <c r="E99" s="211">
        <f>E93+E88+E82+E73</f>
        <v>12.466666666666667</v>
      </c>
      <c r="F99" s="211">
        <f>F93+F88+F82+F73</f>
        <v>17.533333333333335</v>
      </c>
      <c r="G99" s="211">
        <f>G93+G88+G82+G73</f>
        <v>9.703703703703704</v>
      </c>
      <c r="H99" s="410"/>
      <c r="I99" s="410"/>
      <c r="J99" s="218">
        <f>J73+J82+J88+J93</f>
        <v>320</v>
      </c>
      <c r="K99" s="218">
        <f>K73+K82+K88+K93</f>
        <v>80</v>
      </c>
      <c r="L99" s="218">
        <f>L73+L82+L88+L93</f>
        <v>80</v>
      </c>
      <c r="M99" s="218">
        <f>M73+M82+M88+M93</f>
        <v>20</v>
      </c>
    </row>
    <row r="100" spans="1:13" s="167" customFormat="1" ht="12.75">
      <c r="A100" s="544" t="s">
        <v>14</v>
      </c>
      <c r="B100" s="544"/>
      <c r="C100" s="544"/>
      <c r="D100" s="544"/>
      <c r="E100" s="544"/>
      <c r="F100" s="544"/>
      <c r="G100" s="544"/>
      <c r="H100" s="219"/>
      <c r="I100" s="220">
        <v>5</v>
      </c>
      <c r="J100" s="220">
        <f>(K99+L99)/5</f>
        <v>32</v>
      </c>
      <c r="K100" s="220"/>
      <c r="L100" s="221"/>
      <c r="M100" s="222"/>
    </row>
    <row r="101" spans="1:13" s="167" customFormat="1" ht="12.75">
      <c r="A101" s="475" t="s">
        <v>107</v>
      </c>
      <c r="B101" s="475"/>
      <c r="C101" s="475"/>
      <c r="D101" s="475"/>
      <c r="E101" s="475"/>
      <c r="F101" s="224"/>
      <c r="G101" s="222"/>
      <c r="H101" s="219"/>
      <c r="I101" s="220">
        <v>6</v>
      </c>
      <c r="J101" s="220">
        <f>(K99+L99)/6</f>
        <v>26.666666666666668</v>
      </c>
      <c r="K101" s="220"/>
      <c r="L101" s="221"/>
      <c r="M101" s="222"/>
    </row>
    <row r="102" spans="1:13" ht="15.75">
      <c r="A102" s="505" t="s">
        <v>49</v>
      </c>
      <c r="B102" s="506"/>
      <c r="C102" s="506"/>
      <c r="D102" s="506"/>
      <c r="E102" s="506"/>
      <c r="F102" s="506"/>
      <c r="G102" s="506"/>
      <c r="H102" s="506"/>
      <c r="I102" s="506"/>
      <c r="J102" s="506"/>
      <c r="K102" s="506"/>
      <c r="L102" s="506"/>
      <c r="M102" s="506"/>
    </row>
    <row r="103" spans="1:13" ht="15.75">
      <c r="A103" s="487" t="s">
        <v>106</v>
      </c>
      <c r="B103" s="487"/>
      <c r="C103" s="487"/>
      <c r="D103" s="487"/>
      <c r="E103" s="487"/>
      <c r="F103" s="487"/>
      <c r="G103" s="487"/>
      <c r="H103" s="487"/>
      <c r="I103" s="487"/>
      <c r="J103" s="487"/>
      <c r="K103" s="487"/>
      <c r="L103" s="487"/>
      <c r="M103" s="487"/>
    </row>
    <row r="104" spans="1:13" ht="15.75">
      <c r="A104" s="450"/>
      <c r="B104" s="11" t="s">
        <v>29</v>
      </c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</row>
    <row r="105" spans="1:13" ht="15.75">
      <c r="A105" s="450"/>
      <c r="B105" s="12" t="s">
        <v>92</v>
      </c>
      <c r="C105" s="450"/>
      <c r="D105" s="450"/>
      <c r="E105" s="450"/>
      <c r="F105" s="450"/>
      <c r="G105" s="450"/>
      <c r="H105" s="450"/>
      <c r="I105" s="450"/>
      <c r="J105" s="450"/>
      <c r="K105" s="450"/>
      <c r="L105" s="450"/>
      <c r="M105" s="450"/>
    </row>
    <row r="106" spans="1:13" ht="15">
      <c r="A106" s="20"/>
      <c r="B106" s="28" t="s">
        <v>46</v>
      </c>
      <c r="C106" s="28"/>
      <c r="D106" s="28"/>
      <c r="E106" s="21"/>
      <c r="F106" s="21"/>
      <c r="G106" s="21"/>
      <c r="H106" s="20"/>
      <c r="I106" s="20"/>
      <c r="J106" s="20"/>
      <c r="K106" s="20"/>
      <c r="L106" s="21"/>
      <c r="M106" s="21"/>
    </row>
    <row r="107" spans="1:13" ht="15">
      <c r="A107" s="20"/>
      <c r="B107" s="28" t="s">
        <v>47</v>
      </c>
      <c r="C107" s="28"/>
      <c r="D107" s="28"/>
      <c r="E107" s="21"/>
      <c r="F107" s="445" t="s">
        <v>123</v>
      </c>
      <c r="G107" s="21"/>
      <c r="H107" s="20"/>
      <c r="I107" s="20"/>
      <c r="J107" s="20"/>
      <c r="K107" s="20"/>
      <c r="L107" s="21"/>
      <c r="M107" s="21"/>
    </row>
    <row r="108" spans="1:13" ht="15">
      <c r="A108" s="20"/>
      <c r="B108" s="28" t="s">
        <v>31</v>
      </c>
      <c r="C108" s="28"/>
      <c r="D108" s="28"/>
      <c r="E108" s="21"/>
      <c r="F108" s="446" t="s">
        <v>124</v>
      </c>
      <c r="G108" s="21"/>
      <c r="H108" s="20"/>
      <c r="I108" s="20"/>
      <c r="J108" s="20"/>
      <c r="K108" s="20"/>
      <c r="L108" s="21"/>
      <c r="M108" s="21"/>
    </row>
    <row r="109" spans="1:13" ht="15">
      <c r="A109" s="20"/>
      <c r="B109" s="28" t="s">
        <v>119</v>
      </c>
      <c r="C109" s="28"/>
      <c r="D109" s="28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2:13" ht="15">
      <c r="B110" s="12" t="s">
        <v>120</v>
      </c>
      <c r="C110" s="12"/>
      <c r="D110" s="12"/>
      <c r="E110"/>
      <c r="F110"/>
      <c r="G110"/>
      <c r="L110"/>
      <c r="M110"/>
    </row>
    <row r="111" spans="1:13" ht="15">
      <c r="A111" s="20"/>
      <c r="B111" s="29" t="s">
        <v>68</v>
      </c>
      <c r="C111" s="20"/>
      <c r="D111" s="20"/>
      <c r="E111" s="21"/>
      <c r="F111" s="21"/>
      <c r="G111" s="36"/>
      <c r="H111" s="20"/>
      <c r="I111" s="20"/>
      <c r="J111" s="20"/>
      <c r="K111" s="20"/>
      <c r="L111" s="21"/>
      <c r="M111" s="21"/>
    </row>
    <row r="112" spans="1:13" ht="15.75" thickBot="1">
      <c r="A112" s="20"/>
      <c r="B112" s="29" t="s">
        <v>69</v>
      </c>
      <c r="C112" s="20"/>
      <c r="D112" s="20"/>
      <c r="E112" s="21"/>
      <c r="F112" s="21"/>
      <c r="G112" s="36"/>
      <c r="H112" s="20"/>
      <c r="I112" s="20"/>
      <c r="J112" s="20"/>
      <c r="K112" s="20"/>
      <c r="L112" s="21"/>
      <c r="M112" s="21"/>
    </row>
    <row r="113" spans="1:13" ht="13.5" thickBot="1">
      <c r="A113" s="541" t="s">
        <v>0</v>
      </c>
      <c r="B113" s="482" t="s">
        <v>15</v>
      </c>
      <c r="C113" s="488" t="s">
        <v>8</v>
      </c>
      <c r="D113" s="491" t="s">
        <v>9</v>
      </c>
      <c r="E113" s="492"/>
      <c r="F113" s="493"/>
      <c r="G113" s="553" t="s">
        <v>18</v>
      </c>
      <c r="H113" s="554" t="s">
        <v>19</v>
      </c>
      <c r="I113" s="553" t="s">
        <v>20</v>
      </c>
      <c r="J113" s="491" t="s">
        <v>11</v>
      </c>
      <c r="K113" s="492"/>
      <c r="L113" s="492"/>
      <c r="M113" s="493"/>
    </row>
    <row r="114" spans="1:13" ht="13.5" thickBot="1">
      <c r="A114" s="542"/>
      <c r="B114" s="483"/>
      <c r="C114" s="489"/>
      <c r="D114" s="535" t="s">
        <v>1</v>
      </c>
      <c r="E114" s="537" t="s">
        <v>16</v>
      </c>
      <c r="F114" s="539" t="s">
        <v>17</v>
      </c>
      <c r="G114" s="537"/>
      <c r="H114" s="555"/>
      <c r="I114" s="537"/>
      <c r="J114" s="535" t="s">
        <v>1</v>
      </c>
      <c r="K114" s="551" t="s">
        <v>21</v>
      </c>
      <c r="L114" s="552"/>
      <c r="M114" s="485" t="s">
        <v>10</v>
      </c>
    </row>
    <row r="115" spans="1:13" ht="12.75">
      <c r="A115" s="542"/>
      <c r="B115" s="483"/>
      <c r="C115" s="489"/>
      <c r="D115" s="535"/>
      <c r="E115" s="537"/>
      <c r="F115" s="539"/>
      <c r="G115" s="537"/>
      <c r="H115" s="555"/>
      <c r="I115" s="537"/>
      <c r="J115" s="535"/>
      <c r="K115" s="482" t="s">
        <v>4</v>
      </c>
      <c r="L115" s="482" t="s">
        <v>13</v>
      </c>
      <c r="M115" s="485"/>
    </row>
    <row r="116" spans="1:13" ht="12.75">
      <c r="A116" s="542"/>
      <c r="B116" s="483"/>
      <c r="C116" s="489"/>
      <c r="D116" s="535"/>
      <c r="E116" s="537"/>
      <c r="F116" s="539"/>
      <c r="G116" s="537"/>
      <c r="H116" s="555"/>
      <c r="I116" s="537"/>
      <c r="J116" s="535"/>
      <c r="K116" s="483"/>
      <c r="L116" s="483"/>
      <c r="M116" s="485"/>
    </row>
    <row r="117" spans="1:13" ht="12.75">
      <c r="A117" s="542"/>
      <c r="B117" s="483"/>
      <c r="C117" s="489"/>
      <c r="D117" s="535"/>
      <c r="E117" s="537"/>
      <c r="F117" s="539"/>
      <c r="G117" s="537"/>
      <c r="H117" s="555"/>
      <c r="I117" s="537"/>
      <c r="J117" s="535"/>
      <c r="K117" s="483"/>
      <c r="L117" s="483"/>
      <c r="M117" s="485"/>
    </row>
    <row r="118" spans="1:13" ht="12.75">
      <c r="A118" s="542"/>
      <c r="B118" s="483"/>
      <c r="C118" s="489"/>
      <c r="D118" s="535"/>
      <c r="E118" s="537"/>
      <c r="F118" s="539"/>
      <c r="G118" s="537"/>
      <c r="H118" s="555"/>
      <c r="I118" s="537"/>
      <c r="J118" s="535"/>
      <c r="K118" s="483"/>
      <c r="L118" s="483"/>
      <c r="M118" s="485"/>
    </row>
    <row r="119" spans="1:13" ht="13.5" thickBot="1">
      <c r="A119" s="543"/>
      <c r="B119" s="484"/>
      <c r="C119" s="490"/>
      <c r="D119" s="536"/>
      <c r="E119" s="538"/>
      <c r="F119" s="540"/>
      <c r="G119" s="538"/>
      <c r="H119" s="556"/>
      <c r="I119" s="538"/>
      <c r="J119" s="536"/>
      <c r="K119" s="484"/>
      <c r="L119" s="484"/>
      <c r="M119" s="486"/>
    </row>
    <row r="120" spans="1:13" ht="13.5" thickBot="1">
      <c r="A120" s="23"/>
      <c r="B120" s="25" t="s">
        <v>7</v>
      </c>
      <c r="C120" s="26"/>
      <c r="D120" s="24"/>
      <c r="E120" s="37"/>
      <c r="F120" s="37"/>
      <c r="G120" s="37"/>
      <c r="H120" s="24"/>
      <c r="I120" s="24"/>
      <c r="J120" s="24"/>
      <c r="K120" s="24"/>
      <c r="L120" s="37"/>
      <c r="M120" s="35"/>
    </row>
    <row r="121" spans="1:13" s="167" customFormat="1" ht="15.75" thickBot="1">
      <c r="A121" s="580" t="s">
        <v>36</v>
      </c>
      <c r="B121" s="581"/>
      <c r="C121" s="581"/>
      <c r="D121" s="581"/>
      <c r="E121" s="581"/>
      <c r="F121" s="581"/>
      <c r="G121" s="581"/>
      <c r="H121" s="581"/>
      <c r="I121" s="581"/>
      <c r="J121" s="581"/>
      <c r="K121" s="581"/>
      <c r="L121" s="581"/>
      <c r="M121" s="582"/>
    </row>
    <row r="122" spans="1:13" s="167" customFormat="1" ht="12.75">
      <c r="A122" s="414">
        <v>1</v>
      </c>
      <c r="B122" s="415" t="s">
        <v>65</v>
      </c>
      <c r="C122" s="88" t="s">
        <v>39</v>
      </c>
      <c r="D122" s="164">
        <v>3</v>
      </c>
      <c r="E122" s="165">
        <f>(K122+L122+M122)/27</f>
        <v>1</v>
      </c>
      <c r="F122" s="165">
        <f>D122-E122</f>
        <v>2</v>
      </c>
      <c r="G122" s="165">
        <f>(L122+M122)/27</f>
        <v>0.4444444444444444</v>
      </c>
      <c r="H122" s="88" t="s">
        <v>26</v>
      </c>
      <c r="I122" s="124" t="s">
        <v>5</v>
      </c>
      <c r="J122" s="163">
        <f>K122+L122</f>
        <v>25</v>
      </c>
      <c r="K122" s="191">
        <v>15</v>
      </c>
      <c r="L122" s="190">
        <v>10</v>
      </c>
      <c r="M122" s="163">
        <v>2</v>
      </c>
    </row>
    <row r="123" spans="1:13" s="167" customFormat="1" ht="13.5" thickBot="1">
      <c r="A123" s="416">
        <v>2</v>
      </c>
      <c r="B123" s="417" t="s">
        <v>66</v>
      </c>
      <c r="C123" s="108" t="s">
        <v>39</v>
      </c>
      <c r="D123" s="228">
        <v>3</v>
      </c>
      <c r="E123" s="170">
        <f>(K123+L123+M123)/27</f>
        <v>0.8148148148148148</v>
      </c>
      <c r="F123" s="170">
        <f>D123-E123</f>
        <v>2.185185185185185</v>
      </c>
      <c r="G123" s="170">
        <f>(L123+M123)/27</f>
        <v>0.4444444444444444</v>
      </c>
      <c r="H123" s="108" t="s">
        <v>126</v>
      </c>
      <c r="I123" s="376" t="s">
        <v>5</v>
      </c>
      <c r="J123" s="168">
        <f>K123+L123</f>
        <v>20</v>
      </c>
      <c r="K123" s="171">
        <v>10</v>
      </c>
      <c r="L123" s="199">
        <v>10</v>
      </c>
      <c r="M123" s="168">
        <v>2</v>
      </c>
    </row>
    <row r="124" spans="1:13" s="167" customFormat="1" ht="12.75">
      <c r="A124" s="470" t="s">
        <v>23</v>
      </c>
      <c r="B124" s="471"/>
      <c r="C124" s="229"/>
      <c r="D124" s="230">
        <f>SUM(D122:D123)</f>
        <v>6</v>
      </c>
      <c r="E124" s="231">
        <f>SUM(E122:E123)</f>
        <v>1.8148148148148149</v>
      </c>
      <c r="F124" s="231">
        <f>SUM(F122:F123)</f>
        <v>4.185185185185185</v>
      </c>
      <c r="G124" s="231">
        <f>SUM(G122:G123)</f>
        <v>0.8888888888888888</v>
      </c>
      <c r="H124" s="233" t="s">
        <v>12</v>
      </c>
      <c r="I124" s="234" t="s">
        <v>12</v>
      </c>
      <c r="J124" s="233">
        <f>SUM(J122:J123)</f>
        <v>45</v>
      </c>
      <c r="K124" s="233">
        <f>SUM(K122:K123)</f>
        <v>25</v>
      </c>
      <c r="L124" s="233">
        <f>SUM(L122:L123)</f>
        <v>20</v>
      </c>
      <c r="M124" s="233">
        <f>SUM(M122:M123)</f>
        <v>4</v>
      </c>
    </row>
    <row r="125" spans="1:13" s="167" customFormat="1" ht="12.75">
      <c r="A125" s="470" t="s">
        <v>27</v>
      </c>
      <c r="B125" s="479"/>
      <c r="C125" s="235"/>
      <c r="D125" s="236"/>
      <c r="E125" s="236"/>
      <c r="F125" s="236"/>
      <c r="G125" s="236">
        <f>G124</f>
        <v>0.8888888888888888</v>
      </c>
      <c r="H125" s="237" t="s">
        <v>12</v>
      </c>
      <c r="I125" s="238" t="s">
        <v>12</v>
      </c>
      <c r="J125" s="237"/>
      <c r="K125" s="237"/>
      <c r="L125" s="237">
        <f>L124</f>
        <v>20</v>
      </c>
      <c r="M125" s="238"/>
    </row>
    <row r="126" spans="1:13" s="167" customFormat="1" ht="13.5" thickBot="1">
      <c r="A126" s="480" t="s">
        <v>28</v>
      </c>
      <c r="B126" s="481"/>
      <c r="C126" s="239"/>
      <c r="D126" s="240"/>
      <c r="E126" s="241"/>
      <c r="F126" s="241"/>
      <c r="G126" s="241"/>
      <c r="H126" s="240" t="s">
        <v>12</v>
      </c>
      <c r="I126" s="242" t="s">
        <v>12</v>
      </c>
      <c r="J126" s="240"/>
      <c r="K126" s="240"/>
      <c r="L126" s="240"/>
      <c r="M126" s="242"/>
    </row>
    <row r="127" spans="1:13" s="167" customFormat="1" ht="15.75" thickBot="1">
      <c r="A127" s="455" t="s">
        <v>58</v>
      </c>
      <c r="B127" s="581"/>
      <c r="C127" s="456"/>
      <c r="D127" s="456"/>
      <c r="E127" s="581"/>
      <c r="F127" s="581"/>
      <c r="G127" s="581"/>
      <c r="H127" s="581"/>
      <c r="I127" s="581"/>
      <c r="J127" s="581"/>
      <c r="K127" s="456"/>
      <c r="L127" s="456"/>
      <c r="M127" s="582"/>
    </row>
    <row r="128" spans="1:13" s="167" customFormat="1" ht="12.75">
      <c r="A128" s="377">
        <v>1</v>
      </c>
      <c r="B128" s="244" t="s">
        <v>80</v>
      </c>
      <c r="C128" s="245" t="s">
        <v>39</v>
      </c>
      <c r="D128" s="246">
        <v>3</v>
      </c>
      <c r="E128" s="438">
        <f>(K128+L128+M128)/27</f>
        <v>0.8148148148148148</v>
      </c>
      <c r="F128" s="438">
        <f>D128-E128</f>
        <v>2.185185185185185</v>
      </c>
      <c r="G128" s="247">
        <f>(L128+M128)/27</f>
        <v>0.4444444444444444</v>
      </c>
      <c r="H128" s="248" t="s">
        <v>26</v>
      </c>
      <c r="I128" s="249" t="s">
        <v>5</v>
      </c>
      <c r="J128" s="441">
        <f>K128+L128</f>
        <v>20</v>
      </c>
      <c r="K128" s="418">
        <v>10</v>
      </c>
      <c r="L128" s="377">
        <v>10</v>
      </c>
      <c r="M128" s="163">
        <v>2</v>
      </c>
    </row>
    <row r="129" spans="1:13" s="167" customFormat="1" ht="12.75">
      <c r="A129" s="252">
        <v>2</v>
      </c>
      <c r="B129" s="253" t="s">
        <v>86</v>
      </c>
      <c r="C129" s="254" t="s">
        <v>39</v>
      </c>
      <c r="D129" s="255">
        <v>2.5</v>
      </c>
      <c r="E129" s="439">
        <f aca="true" t="shared" si="4" ref="E129:E134">(K129+L129+M129)/27</f>
        <v>0.8148148148148148</v>
      </c>
      <c r="F129" s="439">
        <f aca="true" t="shared" si="5" ref="F129:F134">D129-E129</f>
        <v>1.6851851851851851</v>
      </c>
      <c r="G129" s="439">
        <f aca="true" t="shared" si="6" ref="G129:G134">(L129+M129)/27</f>
        <v>0.4444444444444444</v>
      </c>
      <c r="H129" s="256" t="s">
        <v>26</v>
      </c>
      <c r="I129" s="254" t="s">
        <v>5</v>
      </c>
      <c r="J129" s="257">
        <f aca="true" t="shared" si="7" ref="J129:J134">K129+L129</f>
        <v>20</v>
      </c>
      <c r="K129" s="419">
        <v>10</v>
      </c>
      <c r="L129" s="252">
        <v>10</v>
      </c>
      <c r="M129" s="185">
        <v>2</v>
      </c>
    </row>
    <row r="130" spans="1:13" s="167" customFormat="1" ht="12.75">
      <c r="A130" s="252">
        <v>3</v>
      </c>
      <c r="B130" s="253" t="s">
        <v>82</v>
      </c>
      <c r="C130" s="254" t="s">
        <v>39</v>
      </c>
      <c r="D130" s="255">
        <v>2.5</v>
      </c>
      <c r="E130" s="439">
        <f t="shared" si="4"/>
        <v>0.8148148148148148</v>
      </c>
      <c r="F130" s="439">
        <f t="shared" si="5"/>
        <v>1.6851851851851851</v>
      </c>
      <c r="G130" s="439">
        <f t="shared" si="6"/>
        <v>0.4444444444444444</v>
      </c>
      <c r="H130" s="96" t="s">
        <v>126</v>
      </c>
      <c r="I130" s="254" t="s">
        <v>5</v>
      </c>
      <c r="J130" s="257">
        <f t="shared" si="7"/>
        <v>20</v>
      </c>
      <c r="K130" s="419">
        <v>10</v>
      </c>
      <c r="L130" s="252">
        <v>10</v>
      </c>
      <c r="M130" s="185">
        <v>2</v>
      </c>
    </row>
    <row r="131" spans="1:13" s="167" customFormat="1" ht="12.75">
      <c r="A131" s="252">
        <v>4</v>
      </c>
      <c r="B131" s="253" t="s">
        <v>83</v>
      </c>
      <c r="C131" s="254" t="s">
        <v>39</v>
      </c>
      <c r="D131" s="255">
        <v>2.5</v>
      </c>
      <c r="E131" s="439">
        <f t="shared" si="4"/>
        <v>0.8148148148148148</v>
      </c>
      <c r="F131" s="439">
        <f t="shared" si="5"/>
        <v>1.6851851851851851</v>
      </c>
      <c r="G131" s="439">
        <f t="shared" si="6"/>
        <v>0.4444444444444444</v>
      </c>
      <c r="H131" s="96" t="s">
        <v>126</v>
      </c>
      <c r="I131" s="254" t="s">
        <v>5</v>
      </c>
      <c r="J131" s="257">
        <f t="shared" si="7"/>
        <v>20</v>
      </c>
      <c r="K131" s="419">
        <v>10</v>
      </c>
      <c r="L131" s="252">
        <v>10</v>
      </c>
      <c r="M131" s="185">
        <v>2</v>
      </c>
    </row>
    <row r="132" spans="1:13" s="167" customFormat="1" ht="12.75">
      <c r="A132" s="252">
        <v>5</v>
      </c>
      <c r="B132" s="253" t="s">
        <v>84</v>
      </c>
      <c r="C132" s="254" t="s">
        <v>39</v>
      </c>
      <c r="D132" s="255">
        <v>2.5</v>
      </c>
      <c r="E132" s="439">
        <f t="shared" si="4"/>
        <v>0.8148148148148148</v>
      </c>
      <c r="F132" s="439">
        <f t="shared" si="5"/>
        <v>1.6851851851851851</v>
      </c>
      <c r="G132" s="439">
        <f t="shared" si="6"/>
        <v>0.4444444444444444</v>
      </c>
      <c r="H132" s="256" t="s">
        <v>26</v>
      </c>
      <c r="I132" s="254" t="s">
        <v>5</v>
      </c>
      <c r="J132" s="257">
        <f t="shared" si="7"/>
        <v>20</v>
      </c>
      <c r="K132" s="419">
        <v>10</v>
      </c>
      <c r="L132" s="252">
        <v>10</v>
      </c>
      <c r="M132" s="185">
        <v>2</v>
      </c>
    </row>
    <row r="133" spans="1:13" s="167" customFormat="1" ht="25.5">
      <c r="A133" s="252">
        <v>6</v>
      </c>
      <c r="B133" s="420" t="s">
        <v>118</v>
      </c>
      <c r="C133" s="254" t="s">
        <v>39</v>
      </c>
      <c r="D133" s="255">
        <v>5.5</v>
      </c>
      <c r="E133" s="439">
        <f t="shared" si="4"/>
        <v>0.7037037037037037</v>
      </c>
      <c r="F133" s="439">
        <f t="shared" si="5"/>
        <v>4.796296296296296</v>
      </c>
      <c r="G133" s="439">
        <f t="shared" si="6"/>
        <v>0.7037037037037037</v>
      </c>
      <c r="H133" s="96" t="s">
        <v>126</v>
      </c>
      <c r="I133" s="254" t="s">
        <v>5</v>
      </c>
      <c r="J133" s="257">
        <f t="shared" si="7"/>
        <v>15</v>
      </c>
      <c r="K133" s="419"/>
      <c r="L133" s="252">
        <v>15</v>
      </c>
      <c r="M133" s="185">
        <v>4</v>
      </c>
    </row>
    <row r="134" spans="1:13" s="167" customFormat="1" ht="13.5" thickBot="1">
      <c r="A134" s="381">
        <v>7</v>
      </c>
      <c r="B134" s="261" t="s">
        <v>127</v>
      </c>
      <c r="C134" s="262" t="s">
        <v>39</v>
      </c>
      <c r="D134" s="430">
        <v>4.75</v>
      </c>
      <c r="E134" s="440">
        <f t="shared" si="4"/>
        <v>0.8148148148148148</v>
      </c>
      <c r="F134" s="440">
        <f t="shared" si="5"/>
        <v>3.935185185185185</v>
      </c>
      <c r="G134" s="440">
        <f t="shared" si="6"/>
        <v>0.07407407407407407</v>
      </c>
      <c r="H134" s="108" t="s">
        <v>126</v>
      </c>
      <c r="I134" s="264" t="s">
        <v>6</v>
      </c>
      <c r="J134" s="265">
        <f t="shared" si="7"/>
        <v>20</v>
      </c>
      <c r="K134" s="284">
        <v>20</v>
      </c>
      <c r="L134" s="421"/>
      <c r="M134" s="168">
        <v>2</v>
      </c>
    </row>
    <row r="135" spans="1:13" s="167" customFormat="1" ht="12.75">
      <c r="A135" s="561" t="s">
        <v>23</v>
      </c>
      <c r="B135" s="471"/>
      <c r="C135" s="267"/>
      <c r="D135" s="232">
        <f>SUM(D128:D134)</f>
        <v>23.25</v>
      </c>
      <c r="E135" s="232">
        <f>SUM(E128:E134)</f>
        <v>5.592592592592592</v>
      </c>
      <c r="F135" s="232">
        <f>SUM(F128:F134)</f>
        <v>17.657407407407405</v>
      </c>
      <c r="G135" s="232">
        <f>SUM(G128:G134)</f>
        <v>3</v>
      </c>
      <c r="H135" s="233" t="s">
        <v>12</v>
      </c>
      <c r="I135" s="234" t="s">
        <v>12</v>
      </c>
      <c r="J135" s="233">
        <f>SUM(J128:J134)</f>
        <v>135</v>
      </c>
      <c r="K135" s="422">
        <f>SUM(K128:K134)</f>
        <v>70</v>
      </c>
      <c r="L135" s="422">
        <f>SUM(L128:L134)</f>
        <v>65</v>
      </c>
      <c r="M135" s="422">
        <f>SUM(M128:M134)</f>
        <v>16</v>
      </c>
    </row>
    <row r="136" spans="1:13" s="167" customFormat="1" ht="12.75">
      <c r="A136" s="470" t="s">
        <v>27</v>
      </c>
      <c r="B136" s="479"/>
      <c r="C136" s="235"/>
      <c r="D136" s="268"/>
      <c r="E136" s="236"/>
      <c r="F136" s="236"/>
      <c r="G136" s="236">
        <f>G135</f>
        <v>3</v>
      </c>
      <c r="H136" s="237" t="s">
        <v>12</v>
      </c>
      <c r="I136" s="238" t="s">
        <v>12</v>
      </c>
      <c r="J136" s="237"/>
      <c r="K136" s="237"/>
      <c r="L136" s="237"/>
      <c r="M136" s="238"/>
    </row>
    <row r="137" spans="1:13" s="167" customFormat="1" ht="13.5" thickBot="1">
      <c r="A137" s="480" t="s">
        <v>28</v>
      </c>
      <c r="B137" s="481"/>
      <c r="C137" s="239"/>
      <c r="D137" s="241">
        <f>D134</f>
        <v>4.75</v>
      </c>
      <c r="E137" s="241">
        <f>E134</f>
        <v>0.8148148148148148</v>
      </c>
      <c r="F137" s="241">
        <f>F134</f>
        <v>3.935185185185185</v>
      </c>
      <c r="G137" s="241">
        <f>G134</f>
        <v>0.07407407407407407</v>
      </c>
      <c r="H137" s="240" t="s">
        <v>12</v>
      </c>
      <c r="I137" s="242" t="s">
        <v>12</v>
      </c>
      <c r="J137" s="240"/>
      <c r="K137" s="240"/>
      <c r="L137" s="240"/>
      <c r="M137" s="242"/>
    </row>
    <row r="138" spans="1:13" s="167" customFormat="1" ht="15.75" thickBot="1">
      <c r="A138" s="463" t="s">
        <v>37</v>
      </c>
      <c r="B138" s="464"/>
      <c r="C138" s="269"/>
      <c r="D138" s="206"/>
      <c r="E138" s="207"/>
      <c r="F138" s="207"/>
      <c r="G138" s="207"/>
      <c r="H138" s="206"/>
      <c r="I138" s="206"/>
      <c r="J138" s="206"/>
      <c r="K138" s="206"/>
      <c r="L138" s="207"/>
      <c r="M138" s="208"/>
    </row>
    <row r="139" spans="1:13" s="167" customFormat="1" ht="12.75">
      <c r="A139" s="185">
        <v>1</v>
      </c>
      <c r="B139" s="270" t="s">
        <v>104</v>
      </c>
      <c r="C139" s="88" t="s">
        <v>39</v>
      </c>
      <c r="D139" s="193">
        <v>0.25</v>
      </c>
      <c r="E139" s="193">
        <f>(K139+L139+5)/27.5</f>
        <v>0.2545454545454545</v>
      </c>
      <c r="F139" s="271"/>
      <c r="G139" s="271"/>
      <c r="H139" s="96" t="s">
        <v>22</v>
      </c>
      <c r="I139" s="185" t="s">
        <v>5</v>
      </c>
      <c r="J139" s="185">
        <v>2</v>
      </c>
      <c r="K139" s="185">
        <v>2</v>
      </c>
      <c r="L139" s="185"/>
      <c r="M139" s="195"/>
    </row>
    <row r="140" spans="1:13" s="167" customFormat="1" ht="13.5" thickBot="1">
      <c r="A140" s="84">
        <v>2</v>
      </c>
      <c r="B140" s="213" t="s">
        <v>40</v>
      </c>
      <c r="C140" s="86" t="s">
        <v>39</v>
      </c>
      <c r="D140" s="272">
        <v>0.5</v>
      </c>
      <c r="E140" s="193">
        <v>0.5</v>
      </c>
      <c r="F140" s="271"/>
      <c r="G140" s="271"/>
      <c r="H140" s="86" t="s">
        <v>22</v>
      </c>
      <c r="I140" s="84" t="s">
        <v>5</v>
      </c>
      <c r="J140" s="84">
        <v>4</v>
      </c>
      <c r="K140" s="84">
        <v>4</v>
      </c>
      <c r="L140" s="84"/>
      <c r="M140" s="273"/>
    </row>
    <row r="141" spans="1:13" s="167" customFormat="1" ht="12.75">
      <c r="A141" s="465" t="s">
        <v>23</v>
      </c>
      <c r="B141" s="466"/>
      <c r="C141" s="172"/>
      <c r="D141" s="174">
        <f>SUM(D139:D140)</f>
        <v>0.75</v>
      </c>
      <c r="E141" s="174">
        <f>SUM(E139:E140)</f>
        <v>0.7545454545454545</v>
      </c>
      <c r="F141" s="173"/>
      <c r="G141" s="173"/>
      <c r="H141" s="175" t="s">
        <v>12</v>
      </c>
      <c r="I141" s="176" t="s">
        <v>12</v>
      </c>
      <c r="J141" s="175">
        <f>SUM(J139:J140)</f>
        <v>6</v>
      </c>
      <c r="K141" s="175">
        <f>SUM(K139:K140)</f>
        <v>6</v>
      </c>
      <c r="L141" s="175">
        <f>SUM(L140:L140)</f>
        <v>0</v>
      </c>
      <c r="M141" s="176"/>
    </row>
    <row r="142" spans="1:13" s="167" customFormat="1" ht="12.75">
      <c r="A142" s="459" t="s">
        <v>27</v>
      </c>
      <c r="B142" s="467"/>
      <c r="C142" s="177"/>
      <c r="D142" s="178"/>
      <c r="E142" s="179"/>
      <c r="F142" s="179"/>
      <c r="G142" s="179"/>
      <c r="H142" s="179" t="s">
        <v>12</v>
      </c>
      <c r="I142" s="180" t="s">
        <v>12</v>
      </c>
      <c r="J142" s="179"/>
      <c r="K142" s="179"/>
      <c r="L142" s="179"/>
      <c r="M142" s="180"/>
    </row>
    <row r="143" spans="1:13" s="167" customFormat="1" ht="13.5" thickBot="1">
      <c r="A143" s="461" t="s">
        <v>28</v>
      </c>
      <c r="B143" s="462"/>
      <c r="C143" s="181"/>
      <c r="D143" s="182"/>
      <c r="E143" s="183"/>
      <c r="F143" s="183"/>
      <c r="G143" s="183"/>
      <c r="H143" s="183" t="s">
        <v>12</v>
      </c>
      <c r="I143" s="184" t="s">
        <v>12</v>
      </c>
      <c r="J143" s="183"/>
      <c r="K143" s="183"/>
      <c r="L143" s="183"/>
      <c r="M143" s="184"/>
    </row>
    <row r="144" spans="1:13" s="167" customFormat="1" ht="15.75" thickBot="1">
      <c r="A144" s="455" t="s">
        <v>42</v>
      </c>
      <c r="B144" s="456"/>
      <c r="C144" s="274"/>
      <c r="D144" s="275"/>
      <c r="E144" s="275"/>
      <c r="F144" s="275"/>
      <c r="G144" s="275"/>
      <c r="H144" s="275"/>
      <c r="I144" s="275"/>
      <c r="J144" s="274"/>
      <c r="K144" s="274"/>
      <c r="L144" s="275"/>
      <c r="M144" s="276"/>
    </row>
    <row r="145" spans="1:13" s="167" customFormat="1" ht="12.75">
      <c r="A145" s="564" t="s">
        <v>24</v>
      </c>
      <c r="B145" s="574"/>
      <c r="C145" s="277"/>
      <c r="D145" s="278"/>
      <c r="E145" s="279"/>
      <c r="F145" s="278"/>
      <c r="G145" s="382"/>
      <c r="H145" s="281"/>
      <c r="I145" s="282"/>
      <c r="J145" s="281"/>
      <c r="K145" s="282"/>
      <c r="L145" s="383"/>
      <c r="M145" s="284"/>
    </row>
    <row r="146" spans="1:13" s="167" customFormat="1" ht="13.5" thickBot="1">
      <c r="A146" s="575" t="s">
        <v>25</v>
      </c>
      <c r="B146" s="576"/>
      <c r="C146" s="285"/>
      <c r="D146" s="286">
        <f>D134</f>
        <v>4.75</v>
      </c>
      <c r="E146" s="286">
        <f>E134</f>
        <v>0.8148148148148148</v>
      </c>
      <c r="F146" s="286">
        <f>F134</f>
        <v>3.935185185185185</v>
      </c>
      <c r="G146" s="286">
        <f>G134</f>
        <v>0.07407407407407407</v>
      </c>
      <c r="H146" s="285"/>
      <c r="I146" s="285"/>
      <c r="J146" s="287">
        <f>J134</f>
        <v>20</v>
      </c>
      <c r="K146" s="287">
        <f>K134</f>
        <v>20</v>
      </c>
      <c r="L146" s="287">
        <f>L134</f>
        <v>0</v>
      </c>
      <c r="M146" s="287">
        <f>M134</f>
        <v>2</v>
      </c>
    </row>
    <row r="147" spans="1:13" s="167" customFormat="1" ht="13.5" thickBot="1">
      <c r="A147" s="568" t="s">
        <v>23</v>
      </c>
      <c r="B147" s="577"/>
      <c r="C147" s="290"/>
      <c r="D147" s="346">
        <f>D135+D124+D141</f>
        <v>30</v>
      </c>
      <c r="E147" s="346">
        <f>E124+E135+E141</f>
        <v>8.16195286195286</v>
      </c>
      <c r="F147" s="346">
        <f>F135+F124</f>
        <v>21.842592592592588</v>
      </c>
      <c r="G147" s="346">
        <f>G135+G124</f>
        <v>3.888888888888889</v>
      </c>
      <c r="H147" s="292"/>
      <c r="I147" s="292"/>
      <c r="J147" s="293">
        <f>J135+J124</f>
        <v>180</v>
      </c>
      <c r="K147" s="293">
        <f>K135+K124</f>
        <v>95</v>
      </c>
      <c r="L147" s="293">
        <f>L135+L124</f>
        <v>85</v>
      </c>
      <c r="M147" s="293">
        <f>M135+M124</f>
        <v>20</v>
      </c>
    </row>
    <row r="148" spans="1:13" s="167" customFormat="1" ht="12.75">
      <c r="A148" s="563" t="s">
        <v>14</v>
      </c>
      <c r="B148" s="563"/>
      <c r="C148" s="563"/>
      <c r="D148" s="563"/>
      <c r="E148" s="563"/>
      <c r="F148" s="563"/>
      <c r="G148" s="563"/>
      <c r="H148" s="294"/>
      <c r="I148" s="295"/>
      <c r="J148" s="295">
        <v>5</v>
      </c>
      <c r="K148" s="295">
        <f>(K147+L147)/5</f>
        <v>36</v>
      </c>
      <c r="L148" s="296"/>
      <c r="M148" s="297"/>
    </row>
    <row r="149" spans="1:13" s="167" customFormat="1" ht="12.75">
      <c r="A149" s="475" t="s">
        <v>107</v>
      </c>
      <c r="B149" s="475"/>
      <c r="C149" s="475"/>
      <c r="D149" s="475"/>
      <c r="E149" s="475"/>
      <c r="F149" s="298"/>
      <c r="G149" s="297"/>
      <c r="H149" s="294"/>
      <c r="I149" s="295">
        <v>6</v>
      </c>
      <c r="J149" s="295">
        <f>(K147+L147)/6</f>
        <v>30</v>
      </c>
      <c r="K149" s="295"/>
      <c r="L149" s="296"/>
      <c r="M149" s="297"/>
    </row>
    <row r="150" spans="1:13" s="167" customFormat="1" ht="12.75">
      <c r="A150" s="223"/>
      <c r="B150" s="223"/>
      <c r="C150" s="223"/>
      <c r="D150" s="223"/>
      <c r="E150" s="223"/>
      <c r="F150" s="298"/>
      <c r="G150" s="297"/>
      <c r="H150" s="294"/>
      <c r="I150" s="295"/>
      <c r="J150" s="295"/>
      <c r="K150" s="295"/>
      <c r="L150" s="296"/>
      <c r="M150" s="297"/>
    </row>
    <row r="151" spans="1:13" s="167" customFormat="1" ht="12.75">
      <c r="A151" s="223"/>
      <c r="B151" s="223"/>
      <c r="C151" s="223"/>
      <c r="D151" s="223"/>
      <c r="E151" s="223"/>
      <c r="F151" s="298"/>
      <c r="G151" s="297"/>
      <c r="H151" s="294"/>
      <c r="I151" s="295"/>
      <c r="J151" s="295"/>
      <c r="K151" s="295"/>
      <c r="L151" s="296"/>
      <c r="M151" s="297"/>
    </row>
    <row r="152" spans="1:13" s="167" customFormat="1" ht="12.75">
      <c r="A152" s="223"/>
      <c r="B152" s="223"/>
      <c r="C152" s="223"/>
      <c r="D152" s="223"/>
      <c r="E152" s="223"/>
      <c r="F152" s="298"/>
      <c r="G152" s="297"/>
      <c r="H152" s="294"/>
      <c r="I152" s="295"/>
      <c r="J152" s="295"/>
      <c r="K152" s="295"/>
      <c r="L152" s="296"/>
      <c r="M152" s="297"/>
    </row>
    <row r="153" spans="1:13" s="167" customFormat="1" ht="12.75">
      <c r="A153" s="223"/>
      <c r="B153" s="223"/>
      <c r="C153" s="223"/>
      <c r="D153" s="223"/>
      <c r="E153" s="223"/>
      <c r="F153" s="298"/>
      <c r="G153" s="297"/>
      <c r="H153" s="294"/>
      <c r="I153" s="295"/>
      <c r="J153" s="295"/>
      <c r="K153" s="295"/>
      <c r="L153" s="296"/>
      <c r="M153" s="297"/>
    </row>
    <row r="154" spans="1:13" s="167" customFormat="1" ht="12.75">
      <c r="A154" s="223"/>
      <c r="B154" s="223"/>
      <c r="C154" s="223"/>
      <c r="D154" s="223"/>
      <c r="E154" s="223"/>
      <c r="F154" s="298"/>
      <c r="G154" s="297"/>
      <c r="H154" s="294"/>
      <c r="I154" s="295"/>
      <c r="J154" s="295"/>
      <c r="K154" s="295"/>
      <c r="L154" s="296"/>
      <c r="M154" s="297"/>
    </row>
    <row r="155" spans="1:13" ht="15.75">
      <c r="A155" s="458" t="s">
        <v>49</v>
      </c>
      <c r="B155" s="458"/>
      <c r="C155" s="458"/>
      <c r="D155" s="458"/>
      <c r="E155" s="458"/>
      <c r="F155" s="458"/>
      <c r="G155" s="458"/>
      <c r="H155" s="458"/>
      <c r="I155" s="458"/>
      <c r="J155" s="458"/>
      <c r="K155" s="458"/>
      <c r="L155" s="458"/>
      <c r="M155" s="458"/>
    </row>
    <row r="156" spans="1:13" ht="15.75">
      <c r="A156" s="487" t="s">
        <v>106</v>
      </c>
      <c r="B156" s="487"/>
      <c r="C156" s="487"/>
      <c r="D156" s="487"/>
      <c r="E156" s="487"/>
      <c r="F156" s="487"/>
      <c r="G156" s="487"/>
      <c r="H156" s="487"/>
      <c r="I156" s="487"/>
      <c r="J156" s="487"/>
      <c r="K156" s="487"/>
      <c r="L156" s="487"/>
      <c r="M156" s="487"/>
    </row>
    <row r="157" spans="1:13" ht="15">
      <c r="A157" s="21"/>
      <c r="B157" s="27" t="s">
        <v>29</v>
      </c>
      <c r="C157" s="20"/>
      <c r="D157" s="20"/>
      <c r="E157" s="21"/>
      <c r="F157" s="21"/>
      <c r="G157" s="21"/>
      <c r="H157" s="20"/>
      <c r="I157" s="20"/>
      <c r="J157" s="20"/>
      <c r="K157" s="20"/>
      <c r="L157" s="21"/>
      <c r="M157" s="21"/>
    </row>
    <row r="158" spans="1:13" ht="15">
      <c r="A158" s="20"/>
      <c r="B158" s="28" t="s">
        <v>90</v>
      </c>
      <c r="C158" s="28"/>
      <c r="D158" s="28"/>
      <c r="E158" s="21"/>
      <c r="F158" s="445" t="s">
        <v>123</v>
      </c>
      <c r="G158" s="21"/>
      <c r="H158" s="20"/>
      <c r="I158" s="20"/>
      <c r="J158" s="20"/>
      <c r="K158" s="20"/>
      <c r="L158" s="21"/>
      <c r="M158" s="21"/>
    </row>
    <row r="159" spans="1:13" ht="15">
      <c r="A159" s="20"/>
      <c r="B159" s="28" t="s">
        <v>46</v>
      </c>
      <c r="C159" s="28"/>
      <c r="D159" s="28"/>
      <c r="E159" s="21"/>
      <c r="F159" s="446" t="s">
        <v>124</v>
      </c>
      <c r="G159" s="21"/>
      <c r="H159" s="20"/>
      <c r="I159" s="20"/>
      <c r="J159" s="20"/>
      <c r="K159" s="20"/>
      <c r="L159" s="21"/>
      <c r="M159" s="21"/>
    </row>
    <row r="160" spans="1:13" ht="15">
      <c r="A160" s="20"/>
      <c r="B160" s="28" t="s">
        <v>47</v>
      </c>
      <c r="C160" s="28"/>
      <c r="D160" s="28"/>
      <c r="E160" s="21"/>
      <c r="F160" s="21"/>
      <c r="G160" s="21"/>
      <c r="H160" s="20"/>
      <c r="I160" s="20"/>
      <c r="J160" s="20"/>
      <c r="K160" s="20"/>
      <c r="L160" s="21"/>
      <c r="M160" s="21"/>
    </row>
    <row r="161" spans="1:13" ht="15">
      <c r="A161" s="20"/>
      <c r="B161" s="28" t="s">
        <v>31</v>
      </c>
      <c r="C161" s="28"/>
      <c r="D161" s="28"/>
      <c r="E161" s="21"/>
      <c r="F161" s="21"/>
      <c r="G161" s="21"/>
      <c r="H161" s="20"/>
      <c r="I161" s="20"/>
      <c r="J161" s="20"/>
      <c r="K161" s="20"/>
      <c r="L161" s="21"/>
      <c r="M161" s="21"/>
    </row>
    <row r="162" spans="1:13" ht="15">
      <c r="A162" s="20"/>
      <c r="B162" s="28" t="s">
        <v>119</v>
      </c>
      <c r="C162" s="28"/>
      <c r="D162" s="28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2:13" ht="15">
      <c r="B163" s="12" t="s">
        <v>120</v>
      </c>
      <c r="C163" s="12"/>
      <c r="D163" s="12"/>
      <c r="E163"/>
      <c r="F163"/>
      <c r="G163"/>
      <c r="L163"/>
      <c r="M163"/>
    </row>
    <row r="164" spans="1:13" ht="15">
      <c r="A164" s="20"/>
      <c r="B164" s="29" t="s">
        <v>68</v>
      </c>
      <c r="C164" s="20"/>
      <c r="D164" s="20"/>
      <c r="E164" s="21"/>
      <c r="F164" s="21"/>
      <c r="G164" s="36"/>
      <c r="H164" s="20"/>
      <c r="I164" s="20"/>
      <c r="J164" s="20"/>
      <c r="K164" s="20"/>
      <c r="L164" s="21"/>
      <c r="M164" s="21"/>
    </row>
    <row r="165" spans="1:13" ht="15.75" thickBot="1">
      <c r="A165" s="20"/>
      <c r="B165" s="29" t="s">
        <v>76</v>
      </c>
      <c r="C165" s="20"/>
      <c r="D165" s="20"/>
      <c r="E165" s="21"/>
      <c r="F165" s="21"/>
      <c r="G165" s="36"/>
      <c r="H165" s="20"/>
      <c r="I165" s="20"/>
      <c r="J165" s="20"/>
      <c r="K165" s="20"/>
      <c r="L165" s="21"/>
      <c r="M165" s="21"/>
    </row>
    <row r="166" spans="1:13" ht="13.5" thickBot="1">
      <c r="A166" s="541" t="s">
        <v>0</v>
      </c>
      <c r="B166" s="482" t="s">
        <v>15</v>
      </c>
      <c r="C166" s="488" t="s">
        <v>8</v>
      </c>
      <c r="D166" s="491" t="s">
        <v>9</v>
      </c>
      <c r="E166" s="492"/>
      <c r="F166" s="493"/>
      <c r="G166" s="553" t="s">
        <v>18</v>
      </c>
      <c r="H166" s="554" t="s">
        <v>19</v>
      </c>
      <c r="I166" s="553" t="s">
        <v>20</v>
      </c>
      <c r="J166" s="491" t="s">
        <v>11</v>
      </c>
      <c r="K166" s="492"/>
      <c r="L166" s="492"/>
      <c r="M166" s="493"/>
    </row>
    <row r="167" spans="1:13" ht="13.5" thickBot="1">
      <c r="A167" s="542"/>
      <c r="B167" s="483"/>
      <c r="C167" s="489"/>
      <c r="D167" s="535" t="s">
        <v>1</v>
      </c>
      <c r="E167" s="537" t="s">
        <v>16</v>
      </c>
      <c r="F167" s="539" t="s">
        <v>17</v>
      </c>
      <c r="G167" s="537"/>
      <c r="H167" s="555"/>
      <c r="I167" s="537"/>
      <c r="J167" s="535" t="s">
        <v>1</v>
      </c>
      <c r="K167" s="551" t="s">
        <v>21</v>
      </c>
      <c r="L167" s="552"/>
      <c r="M167" s="485" t="s">
        <v>10</v>
      </c>
    </row>
    <row r="168" spans="1:13" ht="12.75">
      <c r="A168" s="542"/>
      <c r="B168" s="483"/>
      <c r="C168" s="489"/>
      <c r="D168" s="535"/>
      <c r="E168" s="537"/>
      <c r="F168" s="539"/>
      <c r="G168" s="537"/>
      <c r="H168" s="555"/>
      <c r="I168" s="537"/>
      <c r="J168" s="535"/>
      <c r="K168" s="482" t="s">
        <v>4</v>
      </c>
      <c r="L168" s="482" t="s">
        <v>13</v>
      </c>
      <c r="M168" s="485"/>
    </row>
    <row r="169" spans="1:13" ht="12.75">
      <c r="A169" s="542"/>
      <c r="B169" s="483"/>
      <c r="C169" s="489"/>
      <c r="D169" s="535"/>
      <c r="E169" s="537"/>
      <c r="F169" s="539"/>
      <c r="G169" s="537"/>
      <c r="H169" s="555"/>
      <c r="I169" s="537"/>
      <c r="J169" s="535"/>
      <c r="K169" s="483"/>
      <c r="L169" s="483"/>
      <c r="M169" s="485"/>
    </row>
    <row r="170" spans="1:13" ht="12.75">
      <c r="A170" s="542"/>
      <c r="B170" s="483"/>
      <c r="C170" s="489"/>
      <c r="D170" s="535"/>
      <c r="E170" s="537"/>
      <c r="F170" s="539"/>
      <c r="G170" s="537"/>
      <c r="H170" s="555"/>
      <c r="I170" s="537"/>
      <c r="J170" s="535"/>
      <c r="K170" s="483"/>
      <c r="L170" s="483"/>
      <c r="M170" s="485"/>
    </row>
    <row r="171" spans="1:13" ht="12.75">
      <c r="A171" s="542"/>
      <c r="B171" s="483"/>
      <c r="C171" s="489"/>
      <c r="D171" s="535"/>
      <c r="E171" s="537"/>
      <c r="F171" s="539"/>
      <c r="G171" s="537"/>
      <c r="H171" s="555"/>
      <c r="I171" s="537"/>
      <c r="J171" s="535"/>
      <c r="K171" s="483"/>
      <c r="L171" s="483"/>
      <c r="M171" s="485"/>
    </row>
    <row r="172" spans="1:13" ht="13.5" thickBot="1">
      <c r="A172" s="543"/>
      <c r="B172" s="484"/>
      <c r="C172" s="490"/>
      <c r="D172" s="536"/>
      <c r="E172" s="538"/>
      <c r="F172" s="540"/>
      <c r="G172" s="538"/>
      <c r="H172" s="556"/>
      <c r="I172" s="538"/>
      <c r="J172" s="536"/>
      <c r="K172" s="484"/>
      <c r="L172" s="484"/>
      <c r="M172" s="486"/>
    </row>
    <row r="173" spans="1:13" ht="13.5" thickBot="1">
      <c r="A173" s="23"/>
      <c r="B173" s="25" t="s">
        <v>7</v>
      </c>
      <c r="C173" s="26"/>
      <c r="D173" s="24"/>
      <c r="E173" s="37"/>
      <c r="F173" s="37"/>
      <c r="G173" s="37"/>
      <c r="H173" s="24"/>
      <c r="I173" s="24"/>
      <c r="J173" s="24"/>
      <c r="K173" s="24"/>
      <c r="L173" s="37"/>
      <c r="M173" s="35"/>
    </row>
    <row r="174" spans="1:13" ht="15.75" thickBot="1">
      <c r="A174" s="476" t="s">
        <v>36</v>
      </c>
      <c r="B174" s="477"/>
      <c r="C174" s="477"/>
      <c r="D174" s="477"/>
      <c r="E174" s="477"/>
      <c r="F174" s="477"/>
      <c r="G174" s="477"/>
      <c r="H174" s="477"/>
      <c r="I174" s="477"/>
      <c r="J174" s="477"/>
      <c r="K174" s="477"/>
      <c r="L174" s="477"/>
      <c r="M174" s="595"/>
    </row>
    <row r="175" spans="1:13" s="167" customFormat="1" ht="13.5" thickBot="1">
      <c r="A175" s="250">
        <v>1</v>
      </c>
      <c r="B175" s="345" t="s">
        <v>70</v>
      </c>
      <c r="C175" s="319" t="s">
        <v>43</v>
      </c>
      <c r="D175" s="320">
        <v>2</v>
      </c>
      <c r="E175" s="92">
        <f>(K175+L175+M175)/27</f>
        <v>1.1851851851851851</v>
      </c>
      <c r="F175" s="92">
        <f>D175-E175</f>
        <v>0.8148148148148149</v>
      </c>
      <c r="G175" s="92">
        <f>(L175+M175)/27</f>
        <v>1.1851851851851851</v>
      </c>
      <c r="H175" s="96" t="s">
        <v>126</v>
      </c>
      <c r="I175" s="385" t="s">
        <v>5</v>
      </c>
      <c r="J175" s="163">
        <f>K175+L175</f>
        <v>30</v>
      </c>
      <c r="K175" s="250">
        <v>0</v>
      </c>
      <c r="L175" s="243">
        <v>30</v>
      </c>
      <c r="M175" s="30">
        <v>2</v>
      </c>
    </row>
    <row r="176" spans="1:13" s="167" customFormat="1" ht="12.75">
      <c r="A176" s="561" t="s">
        <v>23</v>
      </c>
      <c r="B176" s="562"/>
      <c r="C176" s="267"/>
      <c r="D176" s="307">
        <f>SUM(D175:D175)</f>
        <v>2</v>
      </c>
      <c r="E176" s="308">
        <f>SUM(E175:E175)</f>
        <v>1.1851851851851851</v>
      </c>
      <c r="F176" s="308">
        <f>SUM(F175:F175)</f>
        <v>0.8148148148148149</v>
      </c>
      <c r="G176" s="308">
        <f>SUM(G175:G175)</f>
        <v>1.1851851851851851</v>
      </c>
      <c r="H176" s="422" t="s">
        <v>12</v>
      </c>
      <c r="I176" s="423" t="s">
        <v>12</v>
      </c>
      <c r="J176" s="422">
        <f>SUM(J175:J175)</f>
        <v>30</v>
      </c>
      <c r="K176" s="422">
        <f>SUM(K175:K175)</f>
        <v>0</v>
      </c>
      <c r="L176" s="422">
        <f>SUM(L175:L175)</f>
        <v>30</v>
      </c>
      <c r="M176" s="422">
        <f>SUM(M175:M175)</f>
        <v>2</v>
      </c>
    </row>
    <row r="177" spans="1:13" s="167" customFormat="1" ht="12.75">
      <c r="A177" s="470" t="s">
        <v>27</v>
      </c>
      <c r="B177" s="479"/>
      <c r="C177" s="235"/>
      <c r="D177" s="312"/>
      <c r="E177" s="313"/>
      <c r="F177" s="313"/>
      <c r="G177" s="313">
        <f>G176</f>
        <v>1.1851851851851851</v>
      </c>
      <c r="H177" s="237" t="s">
        <v>12</v>
      </c>
      <c r="I177" s="238" t="s">
        <v>12</v>
      </c>
      <c r="J177" s="237"/>
      <c r="K177" s="237"/>
      <c r="L177" s="237">
        <f>L176</f>
        <v>30</v>
      </c>
      <c r="M177" s="238"/>
    </row>
    <row r="178" spans="1:13" s="167" customFormat="1" ht="13.5" thickBot="1">
      <c r="A178" s="480" t="s">
        <v>28</v>
      </c>
      <c r="B178" s="481"/>
      <c r="C178" s="239"/>
      <c r="D178" s="240"/>
      <c r="E178" s="241"/>
      <c r="F178" s="241"/>
      <c r="G178" s="241"/>
      <c r="H178" s="240" t="s">
        <v>12</v>
      </c>
      <c r="I178" s="242" t="s">
        <v>12</v>
      </c>
      <c r="J178" s="240"/>
      <c r="K178" s="240"/>
      <c r="L178" s="240"/>
      <c r="M178" s="242"/>
    </row>
    <row r="179" spans="1:13" s="167" customFormat="1" ht="15.75" thickBot="1">
      <c r="A179" s="580" t="s">
        <v>58</v>
      </c>
      <c r="B179" s="581"/>
      <c r="C179" s="581"/>
      <c r="D179" s="581"/>
      <c r="E179" s="581"/>
      <c r="F179" s="581"/>
      <c r="G179" s="581"/>
      <c r="H179" s="581"/>
      <c r="I179" s="581"/>
      <c r="J179" s="581"/>
      <c r="K179" s="581"/>
      <c r="L179" s="581"/>
      <c r="M179" s="582"/>
    </row>
    <row r="180" spans="1:18" s="167" customFormat="1" ht="12.75">
      <c r="A180" s="243">
        <v>1</v>
      </c>
      <c r="B180" s="244" t="s">
        <v>85</v>
      </c>
      <c r="C180" s="249" t="s">
        <v>43</v>
      </c>
      <c r="D180" s="320">
        <v>3.5</v>
      </c>
      <c r="E180" s="322">
        <f aca="true" t="shared" si="8" ref="E180:E185">(K180+L180+M180)/27</f>
        <v>0.8148148148148148</v>
      </c>
      <c r="F180" s="442">
        <f aca="true" t="shared" si="9" ref="F180:F185">D180-E180</f>
        <v>2.685185185185185</v>
      </c>
      <c r="G180" s="442">
        <f aca="true" t="shared" si="10" ref="G180:G185">(L180+M180)/27</f>
        <v>0.4444444444444444</v>
      </c>
      <c r="H180" s="248" t="s">
        <v>26</v>
      </c>
      <c r="I180" s="249" t="s">
        <v>5</v>
      </c>
      <c r="J180" s="441">
        <f aca="true" t="shared" si="11" ref="J180:J185">K180+L180</f>
        <v>20</v>
      </c>
      <c r="K180" s="251">
        <v>10</v>
      </c>
      <c r="L180" s="250">
        <v>10</v>
      </c>
      <c r="M180" s="191">
        <v>2</v>
      </c>
      <c r="R180" s="253"/>
    </row>
    <row r="181" spans="1:13" s="167" customFormat="1" ht="12.75">
      <c r="A181" s="252">
        <v>2</v>
      </c>
      <c r="B181" s="253" t="s">
        <v>81</v>
      </c>
      <c r="C181" s="254" t="s">
        <v>43</v>
      </c>
      <c r="D181" s="324">
        <v>2.5</v>
      </c>
      <c r="E181" s="443">
        <f t="shared" si="8"/>
        <v>0.8148148148148148</v>
      </c>
      <c r="F181" s="443">
        <f t="shared" si="9"/>
        <v>1.6851851851851851</v>
      </c>
      <c r="G181" s="443">
        <f t="shared" si="10"/>
        <v>0.4444444444444444</v>
      </c>
      <c r="H181" s="96" t="s">
        <v>126</v>
      </c>
      <c r="I181" s="254" t="s">
        <v>5</v>
      </c>
      <c r="J181" s="257">
        <f t="shared" si="11"/>
        <v>20</v>
      </c>
      <c r="K181" s="258">
        <v>10</v>
      </c>
      <c r="L181" s="257">
        <v>10</v>
      </c>
      <c r="M181" s="195">
        <v>2</v>
      </c>
    </row>
    <row r="182" spans="1:13" s="167" customFormat="1" ht="12.75">
      <c r="A182" s="252">
        <v>3</v>
      </c>
      <c r="B182" s="253" t="s">
        <v>87</v>
      </c>
      <c r="C182" s="254" t="s">
        <v>43</v>
      </c>
      <c r="D182" s="324">
        <v>3.5</v>
      </c>
      <c r="E182" s="443">
        <f t="shared" si="8"/>
        <v>0.8148148148148148</v>
      </c>
      <c r="F182" s="443">
        <f t="shared" si="9"/>
        <v>2.685185185185185</v>
      </c>
      <c r="G182" s="443">
        <f t="shared" si="10"/>
        <v>0.4444444444444444</v>
      </c>
      <c r="H182" s="96" t="s">
        <v>126</v>
      </c>
      <c r="I182" s="254" t="s">
        <v>5</v>
      </c>
      <c r="J182" s="257">
        <f t="shared" si="11"/>
        <v>20</v>
      </c>
      <c r="K182" s="258">
        <v>10</v>
      </c>
      <c r="L182" s="257">
        <v>10</v>
      </c>
      <c r="M182" s="195">
        <v>2</v>
      </c>
    </row>
    <row r="183" spans="1:13" s="167" customFormat="1" ht="12.75">
      <c r="A183" s="252">
        <v>4</v>
      </c>
      <c r="B183" s="253" t="s">
        <v>88</v>
      </c>
      <c r="C183" s="254" t="s">
        <v>43</v>
      </c>
      <c r="D183" s="324">
        <v>2.5</v>
      </c>
      <c r="E183" s="443">
        <f t="shared" si="8"/>
        <v>0.8148148148148148</v>
      </c>
      <c r="F183" s="443">
        <f t="shared" si="9"/>
        <v>1.6851851851851851</v>
      </c>
      <c r="G183" s="443">
        <f t="shared" si="10"/>
        <v>0.4444444444444444</v>
      </c>
      <c r="H183" s="256" t="s">
        <v>26</v>
      </c>
      <c r="I183" s="254" t="s">
        <v>5</v>
      </c>
      <c r="J183" s="257">
        <f t="shared" si="11"/>
        <v>20</v>
      </c>
      <c r="K183" s="258">
        <v>10</v>
      </c>
      <c r="L183" s="257">
        <v>10</v>
      </c>
      <c r="M183" s="195">
        <v>2</v>
      </c>
    </row>
    <row r="184" spans="1:13" s="167" customFormat="1" ht="25.5">
      <c r="A184" s="252">
        <v>5</v>
      </c>
      <c r="B184" s="386" t="s">
        <v>115</v>
      </c>
      <c r="C184" s="254" t="s">
        <v>43</v>
      </c>
      <c r="D184" s="324">
        <v>14</v>
      </c>
      <c r="E184" s="443">
        <f t="shared" si="8"/>
        <v>0.9629629629629629</v>
      </c>
      <c r="F184" s="443">
        <f t="shared" si="9"/>
        <v>13.037037037037036</v>
      </c>
      <c r="G184" s="443">
        <f t="shared" si="10"/>
        <v>0.9629629629629629</v>
      </c>
      <c r="H184" s="96" t="s">
        <v>126</v>
      </c>
      <c r="I184" s="254" t="s">
        <v>5</v>
      </c>
      <c r="J184" s="257">
        <f t="shared" si="11"/>
        <v>20</v>
      </c>
      <c r="K184" s="258"/>
      <c r="L184" s="257">
        <v>20</v>
      </c>
      <c r="M184" s="195">
        <v>6</v>
      </c>
    </row>
    <row r="185" spans="1:13" s="167" customFormat="1" ht="13.5" thickBot="1">
      <c r="A185" s="260">
        <v>6</v>
      </c>
      <c r="B185" s="261" t="s">
        <v>60</v>
      </c>
      <c r="C185" s="264" t="s">
        <v>43</v>
      </c>
      <c r="D185" s="326">
        <v>1.75</v>
      </c>
      <c r="E185" s="326">
        <f t="shared" si="8"/>
        <v>0.4444444444444444</v>
      </c>
      <c r="F185" s="326">
        <f t="shared" si="9"/>
        <v>1.3055555555555556</v>
      </c>
      <c r="G185" s="326">
        <f t="shared" si="10"/>
        <v>0.07407407407407407</v>
      </c>
      <c r="H185" s="108" t="s">
        <v>126</v>
      </c>
      <c r="I185" s="264" t="s">
        <v>6</v>
      </c>
      <c r="J185" s="265">
        <f t="shared" si="11"/>
        <v>10</v>
      </c>
      <c r="K185" s="266">
        <v>10</v>
      </c>
      <c r="L185" s="265"/>
      <c r="M185" s="171">
        <v>2</v>
      </c>
    </row>
    <row r="186" spans="1:13" s="167" customFormat="1" ht="12.75">
      <c r="A186" s="470" t="s">
        <v>23</v>
      </c>
      <c r="B186" s="471"/>
      <c r="C186" s="229"/>
      <c r="D186" s="328">
        <f>SUM(D180:D185)</f>
        <v>27.75</v>
      </c>
      <c r="E186" s="328">
        <f>SUM(E180:E185)</f>
        <v>4.666666666666667</v>
      </c>
      <c r="F186" s="328">
        <f>SUM(F180:F185)</f>
        <v>23.083333333333336</v>
      </c>
      <c r="G186" s="328">
        <f>SUM(G180:G185)</f>
        <v>2.8148148148148144</v>
      </c>
      <c r="H186" s="233" t="s">
        <v>12</v>
      </c>
      <c r="I186" s="234" t="s">
        <v>12</v>
      </c>
      <c r="J186" s="233">
        <f>SUM(J180:J185)</f>
        <v>110</v>
      </c>
      <c r="K186" s="233">
        <f>SUM(K180:K185)</f>
        <v>50</v>
      </c>
      <c r="L186" s="233">
        <f>SUM(L180:L185)</f>
        <v>60</v>
      </c>
      <c r="M186" s="233">
        <f>SUM(M180:M185)</f>
        <v>16</v>
      </c>
    </row>
    <row r="187" spans="1:13" s="167" customFormat="1" ht="12.75">
      <c r="A187" s="470" t="s">
        <v>27</v>
      </c>
      <c r="B187" s="479"/>
      <c r="C187" s="235"/>
      <c r="D187" s="331"/>
      <c r="E187" s="313"/>
      <c r="F187" s="313"/>
      <c r="G187" s="313">
        <f>G186</f>
        <v>2.8148148148148144</v>
      </c>
      <c r="H187" s="237" t="s">
        <v>12</v>
      </c>
      <c r="I187" s="238" t="s">
        <v>12</v>
      </c>
      <c r="J187" s="237"/>
      <c r="K187" s="237"/>
      <c r="L187" s="237"/>
      <c r="M187" s="238"/>
    </row>
    <row r="188" spans="1:13" s="167" customFormat="1" ht="13.5" thickBot="1">
      <c r="A188" s="480" t="s">
        <v>28</v>
      </c>
      <c r="B188" s="481"/>
      <c r="C188" s="239"/>
      <c r="D188" s="317">
        <v>1.75</v>
      </c>
      <c r="E188" s="317">
        <f>SUM(E185)</f>
        <v>0.4444444444444444</v>
      </c>
      <c r="F188" s="317">
        <f>SUM(F185)</f>
        <v>1.3055555555555556</v>
      </c>
      <c r="G188" s="317">
        <f>SUM(G185)</f>
        <v>0.07407407407407407</v>
      </c>
      <c r="H188" s="240" t="s">
        <v>12</v>
      </c>
      <c r="I188" s="242" t="s">
        <v>12</v>
      </c>
      <c r="J188" s="240">
        <f>SUM(J185)</f>
        <v>10</v>
      </c>
      <c r="K188" s="240">
        <f>SUM(K185)</f>
        <v>10</v>
      </c>
      <c r="L188" s="240">
        <f>SUM(L185)</f>
        <v>0</v>
      </c>
      <c r="M188" s="240">
        <f>SUM(M185)</f>
        <v>2</v>
      </c>
    </row>
    <row r="189" spans="1:13" s="167" customFormat="1" ht="15.75" thickBot="1">
      <c r="A189" s="463" t="s">
        <v>37</v>
      </c>
      <c r="B189" s="464"/>
      <c r="C189" s="391"/>
      <c r="D189" s="424"/>
      <c r="E189" s="207"/>
      <c r="F189" s="207"/>
      <c r="G189" s="207"/>
      <c r="H189" s="206"/>
      <c r="I189" s="206"/>
      <c r="J189" s="206"/>
      <c r="K189" s="206"/>
      <c r="L189" s="207"/>
      <c r="M189" s="208"/>
    </row>
    <row r="190" spans="1:13" s="167" customFormat="1" ht="13.5" thickBot="1">
      <c r="A190" s="185">
        <v>1</v>
      </c>
      <c r="B190" s="270" t="s">
        <v>41</v>
      </c>
      <c r="C190" s="305" t="s">
        <v>43</v>
      </c>
      <c r="D190" s="100">
        <v>0.25</v>
      </c>
      <c r="E190" s="100">
        <f>(K190+L190+5)/27.5</f>
        <v>0.2545454545454545</v>
      </c>
      <c r="F190" s="271"/>
      <c r="G190" s="271"/>
      <c r="H190" s="96" t="s">
        <v>22</v>
      </c>
      <c r="I190" s="185" t="s">
        <v>5</v>
      </c>
      <c r="J190" s="185">
        <v>2</v>
      </c>
      <c r="K190" s="185">
        <v>2</v>
      </c>
      <c r="L190" s="185"/>
      <c r="M190" s="195"/>
    </row>
    <row r="191" spans="1:13" s="167" customFormat="1" ht="12.75">
      <c r="A191" s="465" t="s">
        <v>23</v>
      </c>
      <c r="B191" s="466"/>
      <c r="C191" s="172"/>
      <c r="D191" s="141">
        <f>SUM(D190:D190)</f>
        <v>0.25</v>
      </c>
      <c r="E191" s="141">
        <f>SUM(E190:E190)</f>
        <v>0.2545454545454545</v>
      </c>
      <c r="F191" s="173"/>
      <c r="G191" s="173"/>
      <c r="H191" s="175" t="s">
        <v>12</v>
      </c>
      <c r="I191" s="176" t="s">
        <v>12</v>
      </c>
      <c r="J191" s="175">
        <f>SUM(J190:J190)</f>
        <v>2</v>
      </c>
      <c r="K191" s="175">
        <f>SUM(K190:K190)</f>
        <v>2</v>
      </c>
      <c r="L191" s="175"/>
      <c r="M191" s="176"/>
    </row>
    <row r="192" spans="1:13" s="167" customFormat="1" ht="12.75">
      <c r="A192" s="459" t="s">
        <v>27</v>
      </c>
      <c r="B192" s="467"/>
      <c r="C192" s="177"/>
      <c r="D192" s="425"/>
      <c r="E192" s="179"/>
      <c r="F192" s="179"/>
      <c r="G192" s="179"/>
      <c r="H192" s="179" t="s">
        <v>12</v>
      </c>
      <c r="I192" s="180" t="s">
        <v>12</v>
      </c>
      <c r="J192" s="179"/>
      <c r="K192" s="179"/>
      <c r="L192" s="179"/>
      <c r="M192" s="180"/>
    </row>
    <row r="193" spans="1:13" s="167" customFormat="1" ht="13.5" thickBot="1">
      <c r="A193" s="461" t="s">
        <v>28</v>
      </c>
      <c r="B193" s="462"/>
      <c r="C193" s="181"/>
      <c r="D193" s="399"/>
      <c r="E193" s="183"/>
      <c r="F193" s="183"/>
      <c r="G193" s="183"/>
      <c r="H193" s="183" t="s">
        <v>12</v>
      </c>
      <c r="I193" s="184" t="s">
        <v>12</v>
      </c>
      <c r="J193" s="183"/>
      <c r="K193" s="183"/>
      <c r="L193" s="183"/>
      <c r="M193" s="184"/>
    </row>
    <row r="194" spans="1:13" s="167" customFormat="1" ht="15.75" thickBot="1">
      <c r="A194" s="455" t="s">
        <v>45</v>
      </c>
      <c r="B194" s="456"/>
      <c r="C194" s="274"/>
      <c r="D194" s="426"/>
      <c r="E194" s="275"/>
      <c r="F194" s="275"/>
      <c r="G194" s="275"/>
      <c r="H194" s="275"/>
      <c r="I194" s="275"/>
      <c r="J194" s="274"/>
      <c r="K194" s="274"/>
      <c r="L194" s="275"/>
      <c r="M194" s="276"/>
    </row>
    <row r="195" spans="1:13" s="167" customFormat="1" ht="12.75">
      <c r="A195" s="564" t="s">
        <v>24</v>
      </c>
      <c r="B195" s="574"/>
      <c r="C195" s="277"/>
      <c r="D195" s="427"/>
      <c r="E195" s="279"/>
      <c r="F195" s="278"/>
      <c r="G195" s="382"/>
      <c r="H195" s="281"/>
      <c r="I195" s="282"/>
      <c r="J195" s="281"/>
      <c r="K195" s="282"/>
      <c r="L195" s="383"/>
      <c r="M195" s="284"/>
    </row>
    <row r="196" spans="1:13" s="167" customFormat="1" ht="13.5" thickBot="1">
      <c r="A196" s="575" t="s">
        <v>25</v>
      </c>
      <c r="B196" s="576"/>
      <c r="C196" s="285"/>
      <c r="D196" s="286">
        <f>SUM(D188)</f>
        <v>1.75</v>
      </c>
      <c r="E196" s="286">
        <f>SUM(E188)</f>
        <v>0.4444444444444444</v>
      </c>
      <c r="F196" s="286">
        <f>SUM(F188)</f>
        <v>1.3055555555555556</v>
      </c>
      <c r="G196" s="286">
        <f>SUM(G188)</f>
        <v>0.07407407407407407</v>
      </c>
      <c r="H196" s="285"/>
      <c r="I196" s="285"/>
      <c r="J196" s="287">
        <f>SUM(J188)</f>
        <v>10</v>
      </c>
      <c r="K196" s="287">
        <f>SUM(K188)</f>
        <v>10</v>
      </c>
      <c r="L196" s="287">
        <f>SUM(L188)</f>
        <v>0</v>
      </c>
      <c r="M196" s="287">
        <f>SUM(M188)</f>
        <v>2</v>
      </c>
    </row>
    <row r="197" spans="1:13" s="167" customFormat="1" ht="13.5" thickBot="1">
      <c r="A197" s="568" t="s">
        <v>23</v>
      </c>
      <c r="B197" s="577"/>
      <c r="C197" s="290"/>
      <c r="D197" s="346">
        <f>D186+D176+D191</f>
        <v>30</v>
      </c>
      <c r="E197" s="346">
        <f>E186+E176+E191</f>
        <v>6.106397306397307</v>
      </c>
      <c r="F197" s="346">
        <f>F186+F176+F191</f>
        <v>23.898148148148152</v>
      </c>
      <c r="G197" s="346">
        <f>G186+G176+G191</f>
        <v>3.9999999999999996</v>
      </c>
      <c r="H197" s="292"/>
      <c r="I197" s="292"/>
      <c r="J197" s="293">
        <f>J186+J176</f>
        <v>140</v>
      </c>
      <c r="K197" s="293">
        <f>K186+K176</f>
        <v>50</v>
      </c>
      <c r="L197" s="293">
        <f>L186+L176</f>
        <v>90</v>
      </c>
      <c r="M197" s="293">
        <f>M186+M176</f>
        <v>18</v>
      </c>
    </row>
    <row r="198" spans="1:13" ht="12.75">
      <c r="A198" s="557" t="s">
        <v>14</v>
      </c>
      <c r="B198" s="557"/>
      <c r="C198" s="557"/>
      <c r="D198" s="557"/>
      <c r="E198" s="557"/>
      <c r="F198" s="557"/>
      <c r="G198" s="557"/>
      <c r="H198" s="22"/>
      <c r="I198" s="22"/>
      <c r="J198" s="77">
        <v>5</v>
      </c>
      <c r="K198" s="77">
        <f>(K197+L197)/5</f>
        <v>28</v>
      </c>
      <c r="L198" s="36"/>
      <c r="M198" s="36"/>
    </row>
    <row r="199" spans="1:13" ht="12.75">
      <c r="A199" s="527" t="s">
        <v>107</v>
      </c>
      <c r="B199" s="527"/>
      <c r="C199" s="527"/>
      <c r="D199" s="527"/>
      <c r="E199" s="527"/>
      <c r="F199" s="39"/>
      <c r="G199" s="36"/>
      <c r="H199" s="22"/>
      <c r="I199" s="22"/>
      <c r="J199" s="22"/>
      <c r="K199" s="22"/>
      <c r="L199" s="36"/>
      <c r="M199" s="36"/>
    </row>
    <row r="200" ht="48.75" customHeight="1"/>
    <row r="201" spans="5:13" ht="24" customHeight="1">
      <c r="E201"/>
      <c r="F201"/>
      <c r="G201"/>
      <c r="L201"/>
      <c r="M201"/>
    </row>
    <row r="202" spans="5:13" ht="24" customHeight="1">
      <c r="E202"/>
      <c r="F202"/>
      <c r="G202"/>
      <c r="L202"/>
      <c r="M202"/>
    </row>
    <row r="203" spans="5:13" ht="12.75">
      <c r="E203"/>
      <c r="F203"/>
      <c r="G203"/>
      <c r="L203"/>
      <c r="M203"/>
    </row>
    <row r="204" spans="5:13" ht="12.75">
      <c r="E204"/>
      <c r="F204"/>
      <c r="G204"/>
      <c r="L204"/>
      <c r="M204"/>
    </row>
    <row r="205" spans="5:13" ht="12.75">
      <c r="E205"/>
      <c r="F205"/>
      <c r="G205"/>
      <c r="L205"/>
      <c r="M205"/>
    </row>
    <row r="206" spans="5:13" ht="12.75">
      <c r="E206"/>
      <c r="F206"/>
      <c r="G206"/>
      <c r="L206"/>
      <c r="M206"/>
    </row>
    <row r="207" spans="5:13" ht="12.75">
      <c r="E207"/>
      <c r="F207"/>
      <c r="G207"/>
      <c r="L207"/>
      <c r="M207"/>
    </row>
    <row r="208" spans="5:13" ht="12.75">
      <c r="E208"/>
      <c r="F208"/>
      <c r="G208"/>
      <c r="L208"/>
      <c r="M208"/>
    </row>
    <row r="209" spans="5:13" ht="12.75">
      <c r="E209"/>
      <c r="F209"/>
      <c r="G209"/>
      <c r="L209"/>
      <c r="M209"/>
    </row>
    <row r="210" spans="5:13" ht="12.75">
      <c r="E210"/>
      <c r="F210"/>
      <c r="G210"/>
      <c r="L210"/>
      <c r="M210"/>
    </row>
    <row r="211" spans="5:13" ht="12.75">
      <c r="E211"/>
      <c r="F211"/>
      <c r="G211"/>
      <c r="L211"/>
      <c r="M211"/>
    </row>
    <row r="212" spans="5:13" ht="1.5" customHeight="1">
      <c r="E212"/>
      <c r="F212"/>
      <c r="G212"/>
      <c r="L212"/>
      <c r="M212"/>
    </row>
    <row r="213" spans="5:13" ht="12.75" hidden="1">
      <c r="E213"/>
      <c r="F213"/>
      <c r="G213"/>
      <c r="L213"/>
      <c r="M213"/>
    </row>
    <row r="214" spans="5:13" ht="12.75">
      <c r="E214"/>
      <c r="F214"/>
      <c r="G214"/>
      <c r="L214"/>
      <c r="M214"/>
    </row>
    <row r="215" spans="5:13" ht="13.5" customHeight="1">
      <c r="E215"/>
      <c r="F215"/>
      <c r="G215"/>
      <c r="L215"/>
      <c r="M215"/>
    </row>
    <row r="216" spans="5:13" ht="13.5" customHeight="1">
      <c r="E216"/>
      <c r="F216"/>
      <c r="G216"/>
      <c r="L216"/>
      <c r="M216"/>
    </row>
    <row r="217" spans="5:13" ht="12.75">
      <c r="E217"/>
      <c r="F217"/>
      <c r="G217"/>
      <c r="L217"/>
      <c r="M217"/>
    </row>
    <row r="218" spans="5:13" ht="12.75">
      <c r="E218"/>
      <c r="F218"/>
      <c r="G218"/>
      <c r="L218"/>
      <c r="M218"/>
    </row>
    <row r="219" spans="5:13" ht="12.75">
      <c r="E219"/>
      <c r="F219"/>
      <c r="G219"/>
      <c r="L219"/>
      <c r="M219"/>
    </row>
    <row r="220" spans="5:13" ht="12.75">
      <c r="E220"/>
      <c r="F220"/>
      <c r="G220"/>
      <c r="L220"/>
      <c r="M220"/>
    </row>
    <row r="221" spans="5:13" ht="12.75">
      <c r="E221"/>
      <c r="F221"/>
      <c r="G221"/>
      <c r="L221"/>
      <c r="M221"/>
    </row>
    <row r="222" spans="5:13" ht="12.75">
      <c r="E222"/>
      <c r="F222"/>
      <c r="G222"/>
      <c r="L222"/>
      <c r="M222"/>
    </row>
    <row r="223" spans="5:13" ht="12.75">
      <c r="E223"/>
      <c r="F223"/>
      <c r="G223"/>
      <c r="L223"/>
      <c r="M223"/>
    </row>
    <row r="224" spans="5:13" ht="12.75">
      <c r="E224"/>
      <c r="F224"/>
      <c r="G224"/>
      <c r="L224"/>
      <c r="M224"/>
    </row>
    <row r="225" spans="5:13" ht="12.75">
      <c r="E225"/>
      <c r="F225"/>
      <c r="G225"/>
      <c r="L225"/>
      <c r="M225"/>
    </row>
    <row r="226" spans="5:13" ht="12.75">
      <c r="E226"/>
      <c r="F226"/>
      <c r="G226"/>
      <c r="L226"/>
      <c r="M226"/>
    </row>
    <row r="227" spans="5:13" ht="12.75">
      <c r="E227"/>
      <c r="F227"/>
      <c r="G227"/>
      <c r="L227"/>
      <c r="M227"/>
    </row>
    <row r="228" spans="5:13" ht="12.75">
      <c r="E228"/>
      <c r="F228"/>
      <c r="G228"/>
      <c r="L228"/>
      <c r="M228"/>
    </row>
    <row r="229" spans="5:13" ht="12.75">
      <c r="E229"/>
      <c r="F229"/>
      <c r="G229"/>
      <c r="L229"/>
      <c r="M229"/>
    </row>
    <row r="230" spans="5:13" ht="12.75">
      <c r="E230"/>
      <c r="F230"/>
      <c r="G230"/>
      <c r="L230"/>
      <c r="M230"/>
    </row>
    <row r="231" spans="5:13" ht="12.75">
      <c r="E231"/>
      <c r="F231"/>
      <c r="G231"/>
      <c r="L231"/>
      <c r="M231"/>
    </row>
    <row r="232" spans="5:13" ht="12.75">
      <c r="E232"/>
      <c r="F232"/>
      <c r="G232"/>
      <c r="L232"/>
      <c r="M232"/>
    </row>
    <row r="233" spans="5:13" ht="12.75">
      <c r="E233"/>
      <c r="F233"/>
      <c r="G233"/>
      <c r="L233"/>
      <c r="M233"/>
    </row>
    <row r="234" spans="5:13" ht="12.75">
      <c r="E234"/>
      <c r="F234"/>
      <c r="G234"/>
      <c r="L234"/>
      <c r="M234"/>
    </row>
    <row r="235" spans="5:13" ht="12.75">
      <c r="E235"/>
      <c r="F235"/>
      <c r="G235"/>
      <c r="L235"/>
      <c r="M235"/>
    </row>
    <row r="236" spans="5:13" ht="12.75">
      <c r="E236"/>
      <c r="F236"/>
      <c r="G236"/>
      <c r="L236"/>
      <c r="M236"/>
    </row>
    <row r="237" spans="5:13" ht="12.75">
      <c r="E237"/>
      <c r="F237"/>
      <c r="G237"/>
      <c r="L237"/>
      <c r="M237"/>
    </row>
    <row r="238" spans="5:13" ht="12.75">
      <c r="E238"/>
      <c r="F238"/>
      <c r="G238"/>
      <c r="L238"/>
      <c r="M238"/>
    </row>
    <row r="239" spans="5:13" ht="12.75">
      <c r="E239"/>
      <c r="F239"/>
      <c r="G239"/>
      <c r="L239"/>
      <c r="M239"/>
    </row>
    <row r="240" spans="5:13" ht="12.75">
      <c r="E240"/>
      <c r="F240"/>
      <c r="G240"/>
      <c r="L240"/>
      <c r="M240"/>
    </row>
    <row r="241" spans="5:13" ht="12.75">
      <c r="E241"/>
      <c r="F241"/>
      <c r="G241"/>
      <c r="L241"/>
      <c r="M241"/>
    </row>
    <row r="242" spans="5:13" ht="12.75">
      <c r="E242"/>
      <c r="F242"/>
      <c r="G242"/>
      <c r="L242"/>
      <c r="M242"/>
    </row>
    <row r="243" spans="5:13" ht="12.75">
      <c r="E243"/>
      <c r="F243"/>
      <c r="G243"/>
      <c r="L243"/>
      <c r="M243"/>
    </row>
    <row r="244" spans="5:13" ht="12.75">
      <c r="E244"/>
      <c r="F244"/>
      <c r="G244"/>
      <c r="L244"/>
      <c r="M244"/>
    </row>
    <row r="245" spans="5:13" ht="12.75">
      <c r="E245"/>
      <c r="F245"/>
      <c r="G245"/>
      <c r="L245"/>
      <c r="M245"/>
    </row>
    <row r="246" spans="5:13" ht="12.75">
      <c r="E246"/>
      <c r="F246"/>
      <c r="G246"/>
      <c r="L246"/>
      <c r="M246"/>
    </row>
    <row r="247" spans="5:13" ht="12.75">
      <c r="E247"/>
      <c r="F247"/>
      <c r="G247"/>
      <c r="L247"/>
      <c r="M247"/>
    </row>
    <row r="248" spans="5:13" ht="12.75">
      <c r="E248"/>
      <c r="F248"/>
      <c r="G248"/>
      <c r="L248"/>
      <c r="M248"/>
    </row>
    <row r="249" spans="5:13" ht="12.75">
      <c r="E249"/>
      <c r="F249"/>
      <c r="G249"/>
      <c r="L249"/>
      <c r="M249"/>
    </row>
    <row r="250" spans="5:13" ht="12.75">
      <c r="E250"/>
      <c r="F250"/>
      <c r="G250"/>
      <c r="L250"/>
      <c r="M250"/>
    </row>
    <row r="251" spans="5:13" ht="12.75">
      <c r="E251"/>
      <c r="F251"/>
      <c r="G251"/>
      <c r="L251"/>
      <c r="M251"/>
    </row>
    <row r="252" spans="5:13" ht="12.75">
      <c r="E252"/>
      <c r="F252"/>
      <c r="G252"/>
      <c r="L252"/>
      <c r="M252"/>
    </row>
    <row r="253" spans="5:13" ht="12.75">
      <c r="E253"/>
      <c r="F253"/>
      <c r="G253"/>
      <c r="L253"/>
      <c r="M253"/>
    </row>
    <row r="254" spans="5:13" ht="12.75">
      <c r="E254"/>
      <c r="F254"/>
      <c r="G254"/>
      <c r="L254"/>
      <c r="M254"/>
    </row>
    <row r="255" spans="5:13" ht="12.75">
      <c r="E255"/>
      <c r="F255"/>
      <c r="G255"/>
      <c r="L255"/>
      <c r="M255"/>
    </row>
    <row r="256" spans="5:13" ht="12.75">
      <c r="E256"/>
      <c r="F256"/>
      <c r="G256"/>
      <c r="L256"/>
      <c r="M256"/>
    </row>
    <row r="257" spans="5:13" ht="12.75">
      <c r="E257"/>
      <c r="F257"/>
      <c r="G257"/>
      <c r="L257"/>
      <c r="M257"/>
    </row>
    <row r="258" spans="5:13" ht="12.75">
      <c r="E258"/>
      <c r="F258"/>
      <c r="G258"/>
      <c r="L258"/>
      <c r="M258"/>
    </row>
    <row r="259" spans="5:13" ht="12.75">
      <c r="E259"/>
      <c r="F259"/>
      <c r="G259"/>
      <c r="L259"/>
      <c r="M259"/>
    </row>
    <row r="260" spans="5:13" ht="12.75">
      <c r="E260"/>
      <c r="F260"/>
      <c r="G260"/>
      <c r="L260"/>
      <c r="M260"/>
    </row>
    <row r="261" spans="5:13" ht="12.75">
      <c r="E261"/>
      <c r="F261"/>
      <c r="G261"/>
      <c r="L261"/>
      <c r="M261"/>
    </row>
    <row r="262" spans="5:13" ht="12.75">
      <c r="E262"/>
      <c r="F262"/>
      <c r="G262"/>
      <c r="L262"/>
      <c r="M262"/>
    </row>
    <row r="263" spans="5:13" ht="12.75">
      <c r="E263"/>
      <c r="F263"/>
      <c r="G263"/>
      <c r="L263"/>
      <c r="M263"/>
    </row>
    <row r="264" spans="5:13" ht="12.75">
      <c r="E264"/>
      <c r="F264"/>
      <c r="G264"/>
      <c r="L264"/>
      <c r="M264"/>
    </row>
    <row r="265" spans="5:13" ht="12.75">
      <c r="E265"/>
      <c r="F265"/>
      <c r="G265"/>
      <c r="L265"/>
      <c r="M265"/>
    </row>
    <row r="266" spans="5:13" ht="12.75" customHeight="1">
      <c r="E266"/>
      <c r="F266"/>
      <c r="G266"/>
      <c r="L266"/>
      <c r="M266"/>
    </row>
    <row r="267" spans="5:13" ht="12.75">
      <c r="E267"/>
      <c r="F267"/>
      <c r="G267"/>
      <c r="L267"/>
      <c r="M267"/>
    </row>
    <row r="268" spans="5:13" ht="12.75">
      <c r="E268"/>
      <c r="F268"/>
      <c r="G268"/>
      <c r="L268"/>
      <c r="M268"/>
    </row>
    <row r="269" spans="5:13" ht="12.75">
      <c r="E269"/>
      <c r="F269"/>
      <c r="G269"/>
      <c r="L269"/>
      <c r="M269"/>
    </row>
  </sheetData>
  <sheetProtection/>
  <mergeCells count="151">
    <mergeCell ref="A90:B90"/>
    <mergeCell ref="A91:B91"/>
    <mergeCell ref="I113:I119"/>
    <mergeCell ref="A93:B93"/>
    <mergeCell ref="A94:B94"/>
    <mergeCell ref="A95:B95"/>
    <mergeCell ref="A96:B96"/>
    <mergeCell ref="A97:B97"/>
    <mergeCell ref="A98:B98"/>
    <mergeCell ref="A102:M102"/>
    <mergeCell ref="A103:M103"/>
    <mergeCell ref="A124:B124"/>
    <mergeCell ref="A1:M1"/>
    <mergeCell ref="A11:A17"/>
    <mergeCell ref="B11:B17"/>
    <mergeCell ref="C11:C17"/>
    <mergeCell ref="D11:F11"/>
    <mergeCell ref="J12:J17"/>
    <mergeCell ref="A89:B89"/>
    <mergeCell ref="K12:L12"/>
    <mergeCell ref="M12:M17"/>
    <mergeCell ref="K13:K17"/>
    <mergeCell ref="L13:L17"/>
    <mergeCell ref="I11:I17"/>
    <mergeCell ref="J11:M11"/>
    <mergeCell ref="A19:B19"/>
    <mergeCell ref="A39:B39"/>
    <mergeCell ref="A26:B26"/>
    <mergeCell ref="A27:B27"/>
    <mergeCell ref="A28:B28"/>
    <mergeCell ref="G11:G17"/>
    <mergeCell ref="H11:H17"/>
    <mergeCell ref="D12:D17"/>
    <mergeCell ref="E12:E17"/>
    <mergeCell ref="F12:F17"/>
    <mergeCell ref="A48:B48"/>
    <mergeCell ref="A45:B45"/>
    <mergeCell ref="A46:B46"/>
    <mergeCell ref="A29:M29"/>
    <mergeCell ref="A31:B31"/>
    <mergeCell ref="A32:B32"/>
    <mergeCell ref="A33:B33"/>
    <mergeCell ref="A34:M34"/>
    <mergeCell ref="A37:B37"/>
    <mergeCell ref="A38:B38"/>
    <mergeCell ref="A63:A69"/>
    <mergeCell ref="B63:B69"/>
    <mergeCell ref="C63:C69"/>
    <mergeCell ref="D63:F63"/>
    <mergeCell ref="G63:G69"/>
    <mergeCell ref="A40:B40"/>
    <mergeCell ref="A42:B42"/>
    <mergeCell ref="A43:B43"/>
    <mergeCell ref="A44:B44"/>
    <mergeCell ref="A47:B47"/>
    <mergeCell ref="I63:I69"/>
    <mergeCell ref="A76:M76"/>
    <mergeCell ref="A82:B82"/>
    <mergeCell ref="M64:M69"/>
    <mergeCell ref="J63:M63"/>
    <mergeCell ref="A49:G49"/>
    <mergeCell ref="A50:E50"/>
    <mergeCell ref="L65:L69"/>
    <mergeCell ref="A52:M52"/>
    <mergeCell ref="A53:M53"/>
    <mergeCell ref="A85:M85"/>
    <mergeCell ref="A88:B88"/>
    <mergeCell ref="D64:D69"/>
    <mergeCell ref="E64:E69"/>
    <mergeCell ref="F64:F69"/>
    <mergeCell ref="J64:J69"/>
    <mergeCell ref="K64:L64"/>
    <mergeCell ref="K65:K69"/>
    <mergeCell ref="A83:B83"/>
    <mergeCell ref="H63:H69"/>
    <mergeCell ref="L115:L119"/>
    <mergeCell ref="A99:B99"/>
    <mergeCell ref="A113:A119"/>
    <mergeCell ref="A100:G100"/>
    <mergeCell ref="A101:E101"/>
    <mergeCell ref="A71:B71"/>
    <mergeCell ref="A73:B73"/>
    <mergeCell ref="A74:B74"/>
    <mergeCell ref="A75:B75"/>
    <mergeCell ref="A84:B84"/>
    <mergeCell ref="G113:G119"/>
    <mergeCell ref="H113:H119"/>
    <mergeCell ref="J113:M113"/>
    <mergeCell ref="D114:D119"/>
    <mergeCell ref="E114:E119"/>
    <mergeCell ref="F114:F119"/>
    <mergeCell ref="J114:J119"/>
    <mergeCell ref="K114:L114"/>
    <mergeCell ref="M114:M119"/>
    <mergeCell ref="K115:K119"/>
    <mergeCell ref="A126:B126"/>
    <mergeCell ref="A127:M127"/>
    <mergeCell ref="A135:B135"/>
    <mergeCell ref="B113:B119"/>
    <mergeCell ref="A136:B136"/>
    <mergeCell ref="A137:B137"/>
    <mergeCell ref="A121:M121"/>
    <mergeCell ref="A125:B125"/>
    <mergeCell ref="C113:C119"/>
    <mergeCell ref="D113:F113"/>
    <mergeCell ref="A144:B144"/>
    <mergeCell ref="A145:B145"/>
    <mergeCell ref="A146:B146"/>
    <mergeCell ref="A147:B147"/>
    <mergeCell ref="F167:F172"/>
    <mergeCell ref="A138:B138"/>
    <mergeCell ref="A141:B141"/>
    <mergeCell ref="A142:B142"/>
    <mergeCell ref="A143:B143"/>
    <mergeCell ref="J166:M166"/>
    <mergeCell ref="A148:G148"/>
    <mergeCell ref="A149:E149"/>
    <mergeCell ref="A166:A172"/>
    <mergeCell ref="B166:B172"/>
    <mergeCell ref="C166:C172"/>
    <mergeCell ref="D166:F166"/>
    <mergeCell ref="G166:G172"/>
    <mergeCell ref="A155:M155"/>
    <mergeCell ref="H166:H172"/>
    <mergeCell ref="J167:J172"/>
    <mergeCell ref="A174:M174"/>
    <mergeCell ref="A178:B178"/>
    <mergeCell ref="A176:B176"/>
    <mergeCell ref="A177:B177"/>
    <mergeCell ref="K167:L167"/>
    <mergeCell ref="M167:M172"/>
    <mergeCell ref="K168:K172"/>
    <mergeCell ref="L168:L172"/>
    <mergeCell ref="I166:I172"/>
    <mergeCell ref="A195:B195"/>
    <mergeCell ref="A192:B192"/>
    <mergeCell ref="A193:B193"/>
    <mergeCell ref="A189:B189"/>
    <mergeCell ref="A191:B191"/>
    <mergeCell ref="E167:E172"/>
    <mergeCell ref="D167:D172"/>
    <mergeCell ref="A196:B196"/>
    <mergeCell ref="A197:B197"/>
    <mergeCell ref="A198:G198"/>
    <mergeCell ref="A199:E199"/>
    <mergeCell ref="A156:M156"/>
    <mergeCell ref="A179:M179"/>
    <mergeCell ref="A186:B186"/>
    <mergeCell ref="A187:B187"/>
    <mergeCell ref="A188:B188"/>
    <mergeCell ref="A194:B194"/>
  </mergeCells>
  <printOptions/>
  <pageMargins left="0.7086614173228347" right="0.7086614173228347" top="0.35433070866141736" bottom="0.5511811023622047" header="0.31496062992125984" footer="0.31496062992125984"/>
  <pageSetup fitToHeight="1" fitToWidth="1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ŁOŻYŃSKI</dc:creator>
  <cp:keywords/>
  <dc:description/>
  <cp:lastModifiedBy>BG</cp:lastModifiedBy>
  <cp:lastPrinted>2017-05-04T07:06:33Z</cp:lastPrinted>
  <dcterms:created xsi:type="dcterms:W3CDTF">2011-12-11T10:20:19Z</dcterms:created>
  <dcterms:modified xsi:type="dcterms:W3CDTF">2018-04-09T11:49:24Z</dcterms:modified>
  <cp:category/>
  <cp:version/>
  <cp:contentType/>
  <cp:contentStatus/>
</cp:coreProperties>
</file>